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5" windowWidth="20535" windowHeight="7770" tabRatio="944" firstSheet="11" activeTab="26"/>
  </bookViews>
  <sheets>
    <sheet name="1856" sheetId="2" r:id="rId1"/>
    <sheet name="1857" sheetId="5" r:id="rId2"/>
    <sheet name="1858" sheetId="8" r:id="rId3"/>
    <sheet name="1859_ALI" sheetId="22" r:id="rId4"/>
    <sheet name="1859_ZGZ" sheetId="23" r:id="rId5"/>
    <sheet name="1860_ALI" sheetId="25" r:id="rId6"/>
    <sheet name="1860_ZGZ" sheetId="26" r:id="rId7"/>
    <sheet name="1860_CR" sheetId="27" r:id="rId8"/>
    <sheet name="1861_ALI" sheetId="29" r:id="rId9"/>
    <sheet name="1861_ZGZ" sheetId="30" r:id="rId10"/>
    <sheet name="1861_CR" sheetId="31" r:id="rId11"/>
    <sheet name="1862_ALI" sheetId="36" r:id="rId12"/>
    <sheet name="1862_ZGZ" sheetId="37" r:id="rId13"/>
    <sheet name="1862_CR+CDB" sheetId="38" r:id="rId14"/>
    <sheet name="1863_ALI+TLD" sheetId="39" r:id="rId15"/>
    <sheet name="1863_ZGZ" sheetId="40" r:id="rId16"/>
    <sheet name="1863_CR+CDB" sheetId="41" r:id="rId17"/>
    <sheet name="1863_CTG" sheetId="42" r:id="rId18"/>
    <sheet name="1864" sheetId="43" r:id="rId19"/>
    <sheet name="1865" sheetId="44" r:id="rId20"/>
    <sheet name="1866" sheetId="46" r:id="rId21"/>
    <sheet name="1867" sheetId="47" r:id="rId22"/>
    <sheet name="1868" sheetId="48" r:id="rId23"/>
    <sheet name="1869" sheetId="49" r:id="rId24"/>
    <sheet name="1870" sheetId="50" r:id="rId25"/>
    <sheet name="1871" sheetId="51" r:id="rId26"/>
    <sheet name="1872" sheetId="52" r:id="rId27"/>
    <sheet name="1873" sheetId="53" r:id="rId28"/>
    <sheet name="1874" sheetId="54" r:id="rId29"/>
    <sheet name="Errores" sheetId="55" r:id="rId30"/>
  </sheets>
  <calcPr calcId="114210"/>
</workbook>
</file>

<file path=xl/calcChain.xml><?xml version="1.0" encoding="utf-8"?>
<calcChain xmlns="http://schemas.openxmlformats.org/spreadsheetml/2006/main">
  <c r="E16" i="46"/>
  <c r="E5" i="55"/>
  <c r="E6"/>
  <c r="E7"/>
  <c r="E4"/>
  <c r="J36" i="29"/>
  <c r="D48" i="54"/>
  <c r="B48"/>
  <c r="B47"/>
  <c r="B52" i="53"/>
  <c r="B52" i="52"/>
  <c r="B51"/>
  <c r="B51" i="51"/>
  <c r="B50"/>
  <c r="B50" i="50"/>
  <c r="B49"/>
  <c r="B51" i="49"/>
  <c r="B50"/>
  <c r="B53" i="48"/>
  <c r="B52"/>
  <c r="B49" i="47"/>
  <c r="B48"/>
  <c r="D60" i="54"/>
  <c r="D52"/>
  <c r="E40"/>
  <c r="E36"/>
  <c r="E29"/>
  <c r="E18"/>
  <c r="C17"/>
  <c r="E15"/>
  <c r="C13"/>
  <c r="E19"/>
  <c r="E32" i="53"/>
  <c r="D64"/>
  <c r="D56"/>
  <c r="E43"/>
  <c r="E39"/>
  <c r="E19"/>
  <c r="C18"/>
  <c r="E16"/>
  <c r="C14"/>
  <c r="E11"/>
  <c r="C18" i="54"/>
  <c r="C44"/>
  <c r="D47"/>
  <c r="E44"/>
  <c r="D49"/>
  <c r="D56"/>
  <c r="E47" i="53"/>
  <c r="D52"/>
  <c r="C19"/>
  <c r="C47"/>
  <c r="D51"/>
  <c r="E20"/>
  <c r="D53"/>
  <c r="D60"/>
  <c r="D56" i="52"/>
  <c r="E44"/>
  <c r="E40"/>
  <c r="E29"/>
  <c r="E33"/>
  <c r="E19"/>
  <c r="C18"/>
  <c r="E16"/>
  <c r="C14"/>
  <c r="C19"/>
  <c r="C47"/>
  <c r="D51"/>
  <c r="E11"/>
  <c r="E29" i="51"/>
  <c r="E33"/>
  <c r="D55"/>
  <c r="E44"/>
  <c r="E40"/>
  <c r="E19"/>
  <c r="C18"/>
  <c r="E16"/>
  <c r="C14"/>
  <c r="C19"/>
  <c r="C46"/>
  <c r="D50"/>
  <c r="E11"/>
  <c r="E43" i="50"/>
  <c r="E32"/>
  <c r="D54"/>
  <c r="E39"/>
  <c r="E19"/>
  <c r="C18"/>
  <c r="E16"/>
  <c r="C14"/>
  <c r="C19"/>
  <c r="E11"/>
  <c r="E20"/>
  <c r="D54" i="49"/>
  <c r="E43"/>
  <c r="E38"/>
  <c r="E31"/>
  <c r="E21"/>
  <c r="C19"/>
  <c r="E18"/>
  <c r="C15"/>
  <c r="E13"/>
  <c r="D57" i="48"/>
  <c r="E43"/>
  <c r="E38"/>
  <c r="E31"/>
  <c r="E21"/>
  <c r="C19"/>
  <c r="E18"/>
  <c r="C15"/>
  <c r="E13"/>
  <c r="E41" i="47"/>
  <c r="D53"/>
  <c r="E37"/>
  <c r="E30"/>
  <c r="E20"/>
  <c r="C18"/>
  <c r="E17"/>
  <c r="C14"/>
  <c r="E12"/>
  <c r="C52" i="46"/>
  <c r="D52"/>
  <c r="E41"/>
  <c r="E29"/>
  <c r="E36"/>
  <c r="E11"/>
  <c r="E42" i="47"/>
  <c r="E44" i="48"/>
  <c r="E46"/>
  <c r="D53"/>
  <c r="E44" i="47"/>
  <c r="E45" i="50"/>
  <c r="D50"/>
  <c r="E47" i="52"/>
  <c r="D52"/>
  <c r="D53"/>
  <c r="D60"/>
  <c r="E20"/>
  <c r="E46" i="51"/>
  <c r="D51"/>
  <c r="D52"/>
  <c r="D59"/>
  <c r="E20"/>
  <c r="C45" i="50"/>
  <c r="D49"/>
  <c r="E44" i="49"/>
  <c r="E46"/>
  <c r="D51"/>
  <c r="C20"/>
  <c r="C20" i="48"/>
  <c r="C23"/>
  <c r="C46"/>
  <c r="D52"/>
  <c r="D49" i="47"/>
  <c r="C19"/>
  <c r="C22"/>
  <c r="C44"/>
  <c r="D48"/>
  <c r="E19" i="46"/>
  <c r="E43"/>
  <c r="D48"/>
  <c r="C17"/>
  <c r="C13"/>
  <c r="C22" i="48"/>
  <c r="C21" i="47"/>
  <c r="C24" i="49"/>
  <c r="C46"/>
  <c r="D50"/>
  <c r="D52"/>
  <c r="D58"/>
  <c r="D51" i="50"/>
  <c r="D58"/>
  <c r="D54" i="48"/>
  <c r="D61"/>
  <c r="D50" i="47"/>
  <c r="D56"/>
  <c r="C18" i="46"/>
  <c r="C25" i="44"/>
  <c r="C14"/>
  <c r="E51"/>
  <c r="E34"/>
  <c r="E25"/>
  <c r="C18"/>
  <c r="F60" i="43"/>
  <c r="G60"/>
  <c r="M43"/>
  <c r="M44"/>
  <c r="M45"/>
  <c r="M46"/>
  <c r="M47"/>
  <c r="M48"/>
  <c r="M49"/>
  <c r="M42"/>
  <c r="M36"/>
  <c r="M37"/>
  <c r="M38"/>
  <c r="M39"/>
  <c r="M35"/>
  <c r="M27"/>
  <c r="M28"/>
  <c r="M29"/>
  <c r="M30"/>
  <c r="M31"/>
  <c r="M32"/>
  <c r="M26"/>
  <c r="M23"/>
  <c r="M22"/>
  <c r="M19"/>
  <c r="M18"/>
  <c r="M12"/>
  <c r="M13"/>
  <c r="M14"/>
  <c r="M15"/>
  <c r="M11"/>
  <c r="M8"/>
  <c r="M7"/>
  <c r="I20"/>
  <c r="I16"/>
  <c r="J50"/>
  <c r="K50"/>
  <c r="L50"/>
  <c r="I50"/>
  <c r="J40"/>
  <c r="K40"/>
  <c r="L40"/>
  <c r="I40"/>
  <c r="J33"/>
  <c r="K33"/>
  <c r="L33"/>
  <c r="I33"/>
  <c r="J24"/>
  <c r="K24"/>
  <c r="L24"/>
  <c r="M24"/>
  <c r="I24"/>
  <c r="J20"/>
  <c r="K20"/>
  <c r="L20"/>
  <c r="J16"/>
  <c r="K16"/>
  <c r="L16"/>
  <c r="J9"/>
  <c r="K9"/>
  <c r="L9"/>
  <c r="I9"/>
  <c r="G23"/>
  <c r="G24"/>
  <c r="G20"/>
  <c r="G16"/>
  <c r="G17"/>
  <c r="G15"/>
  <c r="G8"/>
  <c r="G9"/>
  <c r="G10"/>
  <c r="G11"/>
  <c r="G12"/>
  <c r="G13"/>
  <c r="G7"/>
  <c r="D24"/>
  <c r="E24"/>
  <c r="F24"/>
  <c r="C24"/>
  <c r="D18"/>
  <c r="E18"/>
  <c r="F18"/>
  <c r="C18"/>
  <c r="D14"/>
  <c r="E14"/>
  <c r="E19"/>
  <c r="F14"/>
  <c r="C14"/>
  <c r="C14" i="37"/>
  <c r="D14"/>
  <c r="C18"/>
  <c r="D18"/>
  <c r="D21"/>
  <c r="C22"/>
  <c r="J37" i="42"/>
  <c r="J30"/>
  <c r="C23"/>
  <c r="D23"/>
  <c r="J22"/>
  <c r="J19"/>
  <c r="C19"/>
  <c r="D19"/>
  <c r="J16"/>
  <c r="D15"/>
  <c r="J10"/>
  <c r="J8"/>
  <c r="J6"/>
  <c r="J37" i="41"/>
  <c r="J30"/>
  <c r="C23"/>
  <c r="D23"/>
  <c r="J22"/>
  <c r="J19"/>
  <c r="C19"/>
  <c r="D19"/>
  <c r="J16"/>
  <c r="C15"/>
  <c r="D15"/>
  <c r="J10"/>
  <c r="J8"/>
  <c r="J6"/>
  <c r="J37" i="40"/>
  <c r="J30"/>
  <c r="C23"/>
  <c r="D23"/>
  <c r="J22"/>
  <c r="J19"/>
  <c r="C19"/>
  <c r="D19"/>
  <c r="J16"/>
  <c r="C15"/>
  <c r="D15"/>
  <c r="J10"/>
  <c r="J8"/>
  <c r="J6"/>
  <c r="J37" i="39"/>
  <c r="J6"/>
  <c r="J30"/>
  <c r="C23"/>
  <c r="D23"/>
  <c r="J22"/>
  <c r="J19"/>
  <c r="C19"/>
  <c r="D19"/>
  <c r="J16"/>
  <c r="C15"/>
  <c r="D15"/>
  <c r="J10"/>
  <c r="J8"/>
  <c r="M50" i="43"/>
  <c r="C21" i="46"/>
  <c r="C20"/>
  <c r="E9" i="44"/>
  <c r="E16"/>
  <c r="E20"/>
  <c r="C19"/>
  <c r="C22"/>
  <c r="C52"/>
  <c r="C54"/>
  <c r="E41"/>
  <c r="M9" i="43"/>
  <c r="M16"/>
  <c r="M20"/>
  <c r="M33"/>
  <c r="M40"/>
  <c r="L51"/>
  <c r="K51"/>
  <c r="J51"/>
  <c r="I51"/>
  <c r="G14"/>
  <c r="G18"/>
  <c r="F19"/>
  <c r="F21"/>
  <c r="F51"/>
  <c r="E21"/>
  <c r="E51"/>
  <c r="D19"/>
  <c r="D21"/>
  <c r="D51"/>
  <c r="C19"/>
  <c r="C21"/>
  <c r="C51"/>
  <c r="D19" i="37"/>
  <c r="J46" i="42"/>
  <c r="D20"/>
  <c r="D48"/>
  <c r="J46" i="41"/>
  <c r="D20"/>
  <c r="D48"/>
  <c r="J46" i="40"/>
  <c r="D20"/>
  <c r="D48"/>
  <c r="J46" i="39"/>
  <c r="D20"/>
  <c r="D48"/>
  <c r="M51" i="43"/>
  <c r="G54"/>
  <c r="J47" i="40"/>
  <c r="J48"/>
  <c r="J47" i="41"/>
  <c r="J48"/>
  <c r="C43" i="46"/>
  <c r="D47"/>
  <c r="D49"/>
  <c r="D55"/>
  <c r="E52" i="44"/>
  <c r="C55"/>
  <c r="C56"/>
  <c r="C61"/>
  <c r="G19" i="43"/>
  <c r="G21"/>
  <c r="G51"/>
  <c r="G53"/>
  <c r="G55"/>
  <c r="G62"/>
  <c r="J47" i="42"/>
  <c r="J48"/>
  <c r="J47" i="39"/>
  <c r="J48"/>
  <c r="J29" i="38"/>
  <c r="J36"/>
  <c r="C22"/>
  <c r="D22"/>
  <c r="J21"/>
  <c r="C18"/>
  <c r="D18"/>
  <c r="J18"/>
  <c r="J15"/>
  <c r="C14"/>
  <c r="D14"/>
  <c r="J9"/>
  <c r="J7"/>
  <c r="J5"/>
  <c r="J36" i="37"/>
  <c r="J29"/>
  <c r="J21"/>
  <c r="J18"/>
  <c r="J15"/>
  <c r="J9"/>
  <c r="J7"/>
  <c r="J5"/>
  <c r="J36" i="36"/>
  <c r="J29"/>
  <c r="C22"/>
  <c r="D22"/>
  <c r="J21"/>
  <c r="C18"/>
  <c r="D18"/>
  <c r="J18"/>
  <c r="J15"/>
  <c r="C14"/>
  <c r="D14"/>
  <c r="J9"/>
  <c r="J7"/>
  <c r="J5"/>
  <c r="J45" i="38"/>
  <c r="D19"/>
  <c r="D47"/>
  <c r="J45" i="37"/>
  <c r="D47"/>
  <c r="D19" i="36"/>
  <c r="D47"/>
  <c r="J45"/>
  <c r="J46" i="38"/>
  <c r="J47"/>
  <c r="J46" i="37"/>
  <c r="J47"/>
  <c r="J46" i="36"/>
  <c r="J47"/>
  <c r="J36" i="31"/>
  <c r="J5"/>
  <c r="J7"/>
  <c r="C23"/>
  <c r="D23"/>
  <c r="J21"/>
  <c r="J18"/>
  <c r="C19"/>
  <c r="D19"/>
  <c r="J15"/>
  <c r="C15"/>
  <c r="D15"/>
  <c r="D20"/>
  <c r="J9"/>
  <c r="J36" i="30"/>
  <c r="J5"/>
  <c r="J7"/>
  <c r="D22"/>
  <c r="C23"/>
  <c r="C19"/>
  <c r="C15"/>
  <c r="D15"/>
  <c r="J29"/>
  <c r="J21"/>
  <c r="J18"/>
  <c r="D19"/>
  <c r="J15"/>
  <c r="J9"/>
  <c r="J5" i="29"/>
  <c r="J7"/>
  <c r="C23"/>
  <c r="D23"/>
  <c r="C19"/>
  <c r="D19"/>
  <c r="C15"/>
  <c r="D15"/>
  <c r="J29"/>
  <c r="J21"/>
  <c r="J18"/>
  <c r="J15"/>
  <c r="J9"/>
  <c r="C37" i="27"/>
  <c r="J36"/>
  <c r="J29"/>
  <c r="C22"/>
  <c r="D22"/>
  <c r="J21"/>
  <c r="J18"/>
  <c r="C18"/>
  <c r="D18"/>
  <c r="J15"/>
  <c r="C14"/>
  <c r="D14"/>
  <c r="J9"/>
  <c r="J5"/>
  <c r="C42" i="26"/>
  <c r="J36"/>
  <c r="J29"/>
  <c r="C22"/>
  <c r="D22"/>
  <c r="J21"/>
  <c r="J18"/>
  <c r="C18"/>
  <c r="D18"/>
  <c r="J15"/>
  <c r="C14"/>
  <c r="D14"/>
  <c r="J9"/>
  <c r="J5"/>
  <c r="C18" i="25"/>
  <c r="J36"/>
  <c r="J29"/>
  <c r="C22"/>
  <c r="D22"/>
  <c r="J21"/>
  <c r="J18"/>
  <c r="D18"/>
  <c r="J15"/>
  <c r="C14"/>
  <c r="D14"/>
  <c r="D19"/>
  <c r="J9"/>
  <c r="J5"/>
  <c r="J45" i="31"/>
  <c r="D47"/>
  <c r="D20" i="30"/>
  <c r="D47"/>
  <c r="J45"/>
  <c r="D20" i="29"/>
  <c r="J45"/>
  <c r="D47"/>
  <c r="J45" i="27"/>
  <c r="D19"/>
  <c r="D47"/>
  <c r="J45" i="26"/>
  <c r="D19"/>
  <c r="D47"/>
  <c r="J45" i="25"/>
  <c r="D47"/>
  <c r="J46" i="31"/>
  <c r="J47"/>
  <c r="J46" i="30"/>
  <c r="J47"/>
  <c r="J46" i="29"/>
  <c r="J47"/>
  <c r="J46" i="27"/>
  <c r="J47"/>
  <c r="J46" i="26"/>
  <c r="J47"/>
  <c r="J46" i="25"/>
  <c r="J47"/>
  <c r="J36" i="23"/>
  <c r="J29"/>
  <c r="C22"/>
  <c r="D22"/>
  <c r="J21"/>
  <c r="J18"/>
  <c r="C18"/>
  <c r="D18"/>
  <c r="J15"/>
  <c r="C14"/>
  <c r="D14"/>
  <c r="J9"/>
  <c r="J5"/>
  <c r="J18" i="22"/>
  <c r="J36"/>
  <c r="J29"/>
  <c r="C22"/>
  <c r="D22"/>
  <c r="J21"/>
  <c r="C18"/>
  <c r="D18"/>
  <c r="J15"/>
  <c r="C14"/>
  <c r="D14"/>
  <c r="D19"/>
  <c r="D47"/>
  <c r="J9"/>
  <c r="J5"/>
  <c r="D23" i="8"/>
  <c r="C13"/>
  <c r="D13"/>
  <c r="C17"/>
  <c r="D17"/>
  <c r="C21"/>
  <c r="D21"/>
  <c r="J4"/>
  <c r="J8"/>
  <c r="J14"/>
  <c r="J17"/>
  <c r="J25"/>
  <c r="J32"/>
  <c r="J4" i="5"/>
  <c r="J8"/>
  <c r="C13"/>
  <c r="D13"/>
  <c r="J14"/>
  <c r="C17"/>
  <c r="D17"/>
  <c r="D18"/>
  <c r="J17"/>
  <c r="C21"/>
  <c r="D21"/>
  <c r="J25"/>
  <c r="J32"/>
  <c r="J25" i="2"/>
  <c r="J17"/>
  <c r="J32"/>
  <c r="J14"/>
  <c r="J8"/>
  <c r="J4"/>
  <c r="J41"/>
  <c r="C21"/>
  <c r="D21"/>
  <c r="C17"/>
  <c r="D17"/>
  <c r="C13"/>
  <c r="D13"/>
  <c r="D18"/>
  <c r="D43"/>
  <c r="J42"/>
  <c r="D43" i="5"/>
  <c r="J41"/>
  <c r="J41" i="8"/>
  <c r="J43"/>
  <c r="J43" i="2"/>
  <c r="D18" i="8"/>
  <c r="D22"/>
  <c r="D43"/>
  <c r="J42"/>
  <c r="J45" i="23"/>
  <c r="C44"/>
  <c r="D19"/>
  <c r="D47"/>
  <c r="J45" i="22"/>
  <c r="J46"/>
  <c r="J47"/>
  <c r="J42" i="5"/>
  <c r="J43"/>
  <c r="J46" i="23"/>
  <c r="J47"/>
</calcChain>
</file>

<file path=xl/comments1.xml><?xml version="1.0" encoding="utf-8"?>
<comments xmlns="http://schemas.openxmlformats.org/spreadsheetml/2006/main">
  <authors>
    <author>Beatriz</author>
  </authors>
  <commentList>
    <comment ref="J36" authorId="0">
      <text>
        <r>
          <rPr>
            <sz val="8"/>
            <color indexed="81"/>
            <rFont val="Arial"/>
            <family val="2"/>
          </rPr>
          <t>Importe correcto: 
770.400,14
Diferencia: +0,01</t>
        </r>
      </text>
    </comment>
  </commentList>
</comments>
</file>

<file path=xl/comments2.xml><?xml version="1.0" encoding="utf-8"?>
<comments xmlns="http://schemas.openxmlformats.org/spreadsheetml/2006/main">
  <authors>
    <author>Beatriz</author>
  </authors>
  <commentList>
    <comment ref="J29" authorId="0">
      <text>
        <r>
          <rPr>
            <sz val="8"/>
            <color indexed="81"/>
            <rFont val="Arial"/>
            <family val="2"/>
          </rPr>
          <t>Importe correcto: 
967.158, 78
Diferencia: +200.000</t>
        </r>
      </text>
    </comment>
  </commentList>
</comments>
</file>

<file path=xl/comments3.xml><?xml version="1.0" encoding="utf-8"?>
<comments xmlns="http://schemas.openxmlformats.org/spreadsheetml/2006/main">
  <authors>
    <author>B3@tr7s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Incluye línea de Toledo, a diferencia de años anteriores. Esto se debe comentar en el capítulo V!!!!</t>
        </r>
      </text>
    </comment>
  </commentList>
</comments>
</file>

<file path=xl/comments4.xml><?xml version="1.0" encoding="utf-8"?>
<comments xmlns="http://schemas.openxmlformats.org/spreadsheetml/2006/main">
  <authors>
    <author>Beatriz</author>
  </authors>
  <commentList>
    <comment ref="C15" authorId="0">
      <text>
        <r>
          <rPr>
            <sz val="8"/>
            <color indexed="81"/>
            <rFont val="Arial"/>
            <family val="2"/>
          </rPr>
          <t>Importe correcto: 1.273.737,57
Diferencia: +0,59</t>
        </r>
      </text>
    </comment>
  </commentList>
</comments>
</file>

<file path=xl/comments5.xml><?xml version="1.0" encoding="utf-8"?>
<comments xmlns="http://schemas.openxmlformats.org/spreadsheetml/2006/main">
  <authors>
    <author>Beatriz</author>
  </authors>
  <commentList>
    <comment ref="E10" authorId="0">
      <text>
        <r>
          <rPr>
            <sz val="8"/>
            <color indexed="81"/>
            <rFont val="Arial"/>
            <family val="2"/>
          </rPr>
          <t>Importe correcto: 3.201.385,66
Diferencia: -400.000</t>
        </r>
      </text>
    </comment>
  </commentList>
</comments>
</file>

<file path=xl/sharedStrings.xml><?xml version="1.0" encoding="utf-8"?>
<sst xmlns="http://schemas.openxmlformats.org/spreadsheetml/2006/main" count="2956" uniqueCount="315">
  <si>
    <t>GASTOS</t>
  </si>
  <si>
    <t>GASTOS GENERALES</t>
  </si>
  <si>
    <t>TOTAL</t>
  </si>
  <si>
    <t>Tráfico</t>
  </si>
  <si>
    <t>PRODUCTOS</t>
  </si>
  <si>
    <t>Capítulo 1º</t>
  </si>
  <si>
    <t>GRAN VELOCIDAD</t>
  </si>
  <si>
    <t>Viajeros</t>
  </si>
  <si>
    <t>Equipajes y perros</t>
  </si>
  <si>
    <t>Encargos</t>
  </si>
  <si>
    <t>Carruajes y ganados</t>
  </si>
  <si>
    <t>Correo</t>
  </si>
  <si>
    <t>Diligencias</t>
  </si>
  <si>
    <t>Telégrafo</t>
  </si>
  <si>
    <t>Varios</t>
  </si>
  <si>
    <t>Total de la gran velocidad</t>
  </si>
  <si>
    <t>PEQUEÑA VELOCIDAD</t>
  </si>
  <si>
    <t>Mercancías</t>
  </si>
  <si>
    <t>Total de la pequeña velocidad</t>
  </si>
  <si>
    <t>Ingresos varios</t>
  </si>
  <si>
    <t>FUERA DEL TRÁFICO</t>
  </si>
  <si>
    <t>Alquileres, ventas e ingresos fuera del tráfico</t>
  </si>
  <si>
    <t>Intereses diversos</t>
  </si>
  <si>
    <t>TOTAL GENERAL DEL TRÁFICO</t>
  </si>
  <si>
    <t>Total de ingresos varios fuera del tráfico</t>
  </si>
  <si>
    <t>CUENTA DE EXPLOTACIÓN</t>
  </si>
  <si>
    <t>Año 1856</t>
  </si>
  <si>
    <t>Desde el 10 de julio hasta el 31 de diciembre</t>
  </si>
  <si>
    <t>CARGOS DE LA EXPLOTACIÓN</t>
  </si>
  <si>
    <t>Art.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</si>
  <si>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</si>
  <si>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</si>
  <si>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</si>
  <si>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</si>
  <si>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</si>
  <si>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</si>
  <si>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</si>
  <si>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</si>
  <si>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</si>
  <si>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</si>
  <si>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</si>
  <si>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</si>
  <si>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</si>
  <si>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</si>
  <si>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</si>
  <si>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</si>
  <si>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</si>
  <si>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</si>
  <si>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</si>
  <si>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</si>
  <si>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</si>
  <si>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</si>
  <si>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</si>
  <si>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</si>
  <si>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</si>
  <si>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</si>
  <si>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</si>
  <si>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</si>
  <si>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</si>
  <si>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</si>
  <si>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</si>
  <si>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Intereses y reembolsos de empréstitos</t>
  </si>
  <si>
    <t>Intereses de las acciones y diversos</t>
  </si>
  <si>
    <t>Contribuciones y patentes</t>
  </si>
  <si>
    <t>Gastos de policía y vigilancia</t>
  </si>
  <si>
    <t>Capítulo 2º</t>
  </si>
  <si>
    <t>ADMÓN Y DIRECCIÓN</t>
  </si>
  <si>
    <t>Consejo de Administración</t>
  </si>
  <si>
    <t>Personal del servicio de administración</t>
  </si>
  <si>
    <t>Gastos diversos de la administración</t>
  </si>
  <si>
    <t>Personal de la dirección</t>
  </si>
  <si>
    <t>Gastos diversos de la dirección</t>
  </si>
  <si>
    <t>Capítulo 3º</t>
  </si>
  <si>
    <t>EXPLOTACIÓN</t>
  </si>
  <si>
    <t>Personal</t>
  </si>
  <si>
    <t>Gastos diveros</t>
  </si>
  <si>
    <t>Gastos diversos</t>
  </si>
  <si>
    <t>Conservación de la vía</t>
  </si>
  <si>
    <t>Conservación de las explanaciones</t>
  </si>
  <si>
    <t>Conservación de las obras de arte</t>
  </si>
  <si>
    <t>Conservación de los edificios</t>
  </si>
  <si>
    <t>Conservación del material fijo de la vía</t>
  </si>
  <si>
    <t>Capítulo 4º</t>
  </si>
  <si>
    <t>Capítulo 5º</t>
  </si>
  <si>
    <t>MATERIAL Y TRACCIÓN</t>
  </si>
  <si>
    <t>Conducción de máquinas</t>
  </si>
  <si>
    <t>Consumo de máquinas</t>
  </si>
  <si>
    <t>Conservación del material móvil</t>
  </si>
  <si>
    <t>Conservación del material de los talleres</t>
  </si>
  <si>
    <t>Capítulo 6º</t>
  </si>
  <si>
    <t>Gastos contenciosos y judiciales</t>
  </si>
  <si>
    <t>Publicidad</t>
  </si>
  <si>
    <t>Seguros</t>
  </si>
  <si>
    <t>Reembolsos</t>
  </si>
  <si>
    <t>Indemnizaciones diversas</t>
  </si>
  <si>
    <t>Alquileres</t>
  </si>
  <si>
    <t>Exceso de los productos sobre los gastos</t>
  </si>
  <si>
    <t>TOTAL IGUAL</t>
  </si>
  <si>
    <t>TOTAL GENERAL DE LOS PRODUCTOS</t>
  </si>
  <si>
    <t>Año 1857</t>
  </si>
  <si>
    <t xml:space="preserve">Desde el 1 de enero hasta el 31 de diciembre </t>
  </si>
  <si>
    <t>(conservación y vigilancia)</t>
  </si>
  <si>
    <t>VÍA Y OBRAS</t>
  </si>
  <si>
    <t xml:space="preserve">CARGOS </t>
  </si>
  <si>
    <t>DE LA EXPLOTACIÓN</t>
  </si>
  <si>
    <t>Año 1858</t>
  </si>
  <si>
    <t>Destasacines y litigios (Administración de Correos)</t>
  </si>
  <si>
    <t>Destasaciones diversas</t>
  </si>
  <si>
    <t>A deducir</t>
  </si>
  <si>
    <t>CARGOS</t>
  </si>
  <si>
    <t>Mov. y ss. comercial</t>
  </si>
  <si>
    <t>Vía y Obras</t>
  </si>
  <si>
    <t>Material y Tracción</t>
  </si>
  <si>
    <t>Año 1859</t>
  </si>
  <si>
    <t>SERVICIO COMERCIAL</t>
  </si>
  <si>
    <t>Capítulo 3º (duplicado)</t>
  </si>
  <si>
    <t>MOVIMIENTO</t>
  </si>
  <si>
    <t>(Duplicado) Personal</t>
  </si>
  <si>
    <t>(Duplicado) Gastos diveros</t>
  </si>
  <si>
    <t>Personal del servicio de Administración</t>
  </si>
  <si>
    <t>Gastos diversos de la Administración</t>
  </si>
  <si>
    <t>Personal de la Dirección</t>
  </si>
  <si>
    <t>Gastos diversos de la Dirección</t>
  </si>
  <si>
    <t>Nota</t>
  </si>
  <si>
    <t>Importan los gastos directos de esta línea</t>
  </si>
  <si>
    <t>Id. el 10 por 100 sobre los gastos generales</t>
  </si>
  <si>
    <t>TOTAL IGUAL AL DEL GASTO</t>
  </si>
  <si>
    <t>Año 1860</t>
  </si>
  <si>
    <t>Trenes especiales</t>
  </si>
  <si>
    <t>Transportes fúnebres</t>
  </si>
  <si>
    <t>LÍNEA DE ZARAGOZA</t>
  </si>
  <si>
    <t>Importan los gastos directos de  estas línea (Rvn)</t>
  </si>
  <si>
    <t>Importan la proporción del 20 por 100 sobre los gastos generales (Rvn)</t>
  </si>
  <si>
    <t>TOTAL IGUAL AL DEL GASTO (Rvn)</t>
  </si>
  <si>
    <t>LÍNEA DE CIUDAD REAL</t>
  </si>
  <si>
    <t>Importan los productos del tráfico (Rvn)</t>
  </si>
  <si>
    <t>Importan los gastos de la explotación propiamente dicha</t>
  </si>
  <si>
    <t>PROPORCIÓN POR 100</t>
  </si>
  <si>
    <t>Directo…52,74</t>
  </si>
  <si>
    <t>Indirecto…39,44</t>
  </si>
  <si>
    <t>Igual…92,18</t>
  </si>
  <si>
    <t>Importan los productos con ls ingresos varios (Rvn)</t>
  </si>
  <si>
    <t>Importan los gastos con los cargos de la explotación</t>
  </si>
  <si>
    <t>Directo…72,27</t>
  </si>
  <si>
    <t>Indirecto…30,87</t>
  </si>
  <si>
    <t>Igual…110,14</t>
  </si>
  <si>
    <t>Importan los gastos directos de esta línea (Rvn)</t>
  </si>
  <si>
    <t>Importan la proporción de 7 por 100 sobre los gastos generales</t>
  </si>
  <si>
    <t>Exceso de los gastos sobre los productos</t>
  </si>
  <si>
    <t>LÍNEA DE ALICANTE</t>
  </si>
  <si>
    <t>Año 1861</t>
  </si>
  <si>
    <t>Correos</t>
  </si>
  <si>
    <t>Telégrafo y Trenes especiales</t>
  </si>
  <si>
    <t>(Duplicado) Gastos diversos</t>
  </si>
  <si>
    <t>32º</t>
  </si>
  <si>
    <t>Ejercicios cerrados</t>
  </si>
  <si>
    <t>Encargos,valores y comestibles</t>
  </si>
  <si>
    <t>Telégrafo y Transportes fúnebres</t>
  </si>
  <si>
    <t>LÍNEA DE ALICANTE Y TOLEDO</t>
  </si>
  <si>
    <t>Servicio Comercial</t>
  </si>
  <si>
    <t>Movimiento</t>
  </si>
  <si>
    <t>Encargos, valores y comestibles</t>
  </si>
  <si>
    <t>Año 1862</t>
  </si>
  <si>
    <t>Año 1863</t>
  </si>
  <si>
    <t>LÍNEA DE CARTAGENA</t>
  </si>
  <si>
    <t>Año 1864</t>
  </si>
  <si>
    <t>Ingresos del Tráfico</t>
  </si>
  <si>
    <t>A deducir el 10% impuesto por el Gobierno sobre el producto de viajeros</t>
  </si>
  <si>
    <t>Producto líquido</t>
  </si>
  <si>
    <t>Ingresos varios fuera del tráfico</t>
  </si>
  <si>
    <t>Madrid a Alicante y Toledo</t>
  </si>
  <si>
    <t>Madrid a Zaragoza</t>
  </si>
  <si>
    <t>Red de Ciudad Real y Córdoba</t>
  </si>
  <si>
    <t>Albacete a Cartagena</t>
  </si>
  <si>
    <t>TOTAL GENERAL DE INGRESOS……………..Rvn.</t>
  </si>
  <si>
    <t>Diversos</t>
  </si>
  <si>
    <t>Contribuciones e inspección del Gobierno</t>
  </si>
  <si>
    <t xml:space="preserve">Administración y Dirección </t>
  </si>
  <si>
    <t>Gastos generales</t>
  </si>
  <si>
    <t>Madrid Alicante y Toledo</t>
  </si>
  <si>
    <t>TOTALES</t>
  </si>
  <si>
    <t>Total General de los Productos</t>
  </si>
  <si>
    <t>Total de los Gastos de Explotación</t>
  </si>
  <si>
    <t>Cargos de la Explotación</t>
  </si>
  <si>
    <t>Intereses y amortización de obligaciones</t>
  </si>
  <si>
    <t>Derechos de timbre y de transmisión de acciones y obligaciones</t>
  </si>
  <si>
    <t>Total</t>
  </si>
  <si>
    <t>A deducir: contrapaso al débito de la cuenta de Capital, según Real Orden de 21 de Abril del presente año</t>
  </si>
  <si>
    <t>Beneficio líquido</t>
  </si>
  <si>
    <t>Intereses y amortización de las acciones y obligaciones</t>
  </si>
  <si>
    <t>Año 1865</t>
  </si>
  <si>
    <t>Año 1866</t>
  </si>
  <si>
    <t>RESUMEN</t>
  </si>
  <si>
    <t>Administración Central</t>
  </si>
  <si>
    <t>Gastos Generales de la Administración Central</t>
  </si>
  <si>
    <t>Total de la Administración Central</t>
  </si>
  <si>
    <t>Dirección de la Explotación</t>
  </si>
  <si>
    <t>Renovación de las vías</t>
  </si>
  <si>
    <t>Conservación de material fijo de la vía</t>
  </si>
  <si>
    <t>Total presupuestado por la Dirección de la Explotación</t>
  </si>
  <si>
    <t>Correos y diligencias</t>
  </si>
  <si>
    <t>RED DE CIUDAD REAL Y CÓRDOBA</t>
  </si>
  <si>
    <t>Año 1867</t>
  </si>
  <si>
    <t>Ingresos fuera del tráfico</t>
  </si>
  <si>
    <t>Ingresos varios por alquileres y divesos</t>
  </si>
  <si>
    <t>Intereses y amortización de obligaciones e intereses a banqueros</t>
  </si>
  <si>
    <t>Derechos de timbre y de transmisión de obligaciones y acciones y quebranto de remesas</t>
  </si>
  <si>
    <t>Servicio de Explotación</t>
  </si>
  <si>
    <t>Total de los servicios de la Dirección de la Explotación</t>
  </si>
  <si>
    <t>TOTAL general de los GASTOS</t>
  </si>
  <si>
    <t>Año 1868</t>
  </si>
  <si>
    <t>TOTAL GENERAL DE LOS PRODUCTOS……………..Rvn.</t>
  </si>
  <si>
    <t>Intereses sobre obligaciones y a los banqueros, y amortización de obligacines</t>
  </si>
  <si>
    <t>Derechos de transmisión sobre acciones y gastos del servicio de pago de cupones</t>
  </si>
  <si>
    <t>Diferencias de cambio sobre remesas de fondos</t>
  </si>
  <si>
    <t>Exceso de cargos de la Explotación sobre los Productos</t>
  </si>
  <si>
    <t>Idem Generales de la Administración Central</t>
  </si>
  <si>
    <t>Total de la Administración Central(1)</t>
  </si>
  <si>
    <t>Idem de las obras de arte</t>
  </si>
  <si>
    <t>Idem de los edificios</t>
  </si>
  <si>
    <t>Idem de material fijo de la vía</t>
  </si>
  <si>
    <t>Consumo de idem</t>
  </si>
  <si>
    <t>Gastos extraordinarios y complementarios (Obras nuevas en las varias líneas)</t>
  </si>
  <si>
    <t>(1) NOTA. El gasto de la Pagaduría figura en este total, y el año anterior figuró en Dirección de la explotación</t>
  </si>
  <si>
    <t>Personal del servicio de Administración (Secretaría, Contabilidad General y Contencioso)</t>
  </si>
  <si>
    <t>Personal (Secretaría, Sanitario, Pagadores y Economato)</t>
  </si>
  <si>
    <t>Gastos diversos id. Id. Id. Id.</t>
  </si>
  <si>
    <t>Personal (Tráfico, Movimiento e Intervención)</t>
  </si>
  <si>
    <t>Año 1869</t>
  </si>
  <si>
    <t>TOTAL GENERAL DE PRODUCTOS</t>
  </si>
  <si>
    <t>ADMINISTRACIÓN CENTRAL</t>
  </si>
  <si>
    <t>DIRECCIÓN DE LA EXPLOTACIÓN</t>
  </si>
  <si>
    <t>SERVICIO DE LA EXPLOTACIÓN</t>
  </si>
  <si>
    <t>Año 1870</t>
  </si>
  <si>
    <t>Viajeros y trenes especiales</t>
  </si>
  <si>
    <t>Valores, encargos y comestibles</t>
  </si>
  <si>
    <t>Coches correos en los trenes</t>
  </si>
  <si>
    <t>Carruajes, ganados y transportes fúnebres</t>
  </si>
  <si>
    <t>Diversos, almacenajes y represo</t>
  </si>
  <si>
    <t>Mercancías y transporte de servicios</t>
  </si>
  <si>
    <t>ADMINISTRACIÓN CENTRAL y DIRECCIÓN</t>
  </si>
  <si>
    <t>Personal de Dirección y secretarías, de Sanidad, de Almacenes y de Contabilidad general e Intervención</t>
  </si>
  <si>
    <t>Gastos diversos de Id. Id. Id. Id……………………..</t>
  </si>
  <si>
    <t>SERVICIOS DE LA EXPLOTACIÓN</t>
  </si>
  <si>
    <t>TRÁFICO</t>
  </si>
  <si>
    <t xml:space="preserve">Personal </t>
  </si>
  <si>
    <t xml:space="preserve">Gastos diversos </t>
  </si>
  <si>
    <t>Total Administración Central y servicios de la Explotación</t>
  </si>
  <si>
    <t>SERVICIO DE VÍA Y OBRAS</t>
  </si>
  <si>
    <t>Personal facultativo y de vigilancia</t>
  </si>
  <si>
    <t>Renovación de la vía de Alicante</t>
  </si>
  <si>
    <t xml:space="preserve">Idem de las demás líneas </t>
  </si>
  <si>
    <t>Reemplazo con traviesas de hierro</t>
  </si>
  <si>
    <t>Total Servicio de Material y Tracción</t>
  </si>
  <si>
    <t>Total Servicio de Vía y Obras</t>
  </si>
  <si>
    <t>SERVICIO DE MATERIAL Y TRACCIÓN</t>
  </si>
  <si>
    <t>Gastos generales por todos los servicios</t>
  </si>
  <si>
    <t>Total Gastos Generales y ejercicios cerrados</t>
  </si>
  <si>
    <t>Gastos extraordinarios y complementarios (Obras nuevas en las líneas)</t>
  </si>
  <si>
    <t>SOBRANTE</t>
  </si>
  <si>
    <t>Año 1871</t>
  </si>
  <si>
    <t>Año 1872</t>
  </si>
  <si>
    <t>PRODUCTOS NETOS</t>
  </si>
  <si>
    <t>Año 1873</t>
  </si>
  <si>
    <t>TOTAL GENERAL DE LOS PRODUCTOS (1) …..Rvn.</t>
  </si>
  <si>
    <t>Idem de las demás líneas (Vignol de acero)</t>
  </si>
  <si>
    <t>Año 1874</t>
  </si>
  <si>
    <t>Personal (Secretaría, Sanitario y Economato)</t>
  </si>
  <si>
    <t>Idem de las demás líneas (Vignol de hierro)</t>
  </si>
  <si>
    <t>Alquileres, ventas e ingresos varios</t>
  </si>
  <si>
    <t>Desde el 1º de Enero al 31 de Diciembre</t>
  </si>
  <si>
    <t>LINEA DE ZARAGOZA</t>
  </si>
  <si>
    <t>Desde el 3 de Junio hasta 31 de Diciembre</t>
  </si>
  <si>
    <t>Desde el 1º de Enero hasta 31 de Diciembre de 1860.</t>
  </si>
  <si>
    <t>Desde el 1º de Enero hasta 31 de Diciembre de 1860</t>
  </si>
  <si>
    <t>Del 12 de Junio hasta 31 de Diciembre de 1860</t>
  </si>
  <si>
    <t>CUENTA DE LA EXPLOTACIÓN</t>
  </si>
  <si>
    <t>TOTAL GENERAL DE INGRESOS…………...Rvn.</t>
  </si>
  <si>
    <t>TOTALES…………...Rnv.</t>
  </si>
  <si>
    <t>Exceso de los productos sobre los gastos…Rvn.</t>
  </si>
  <si>
    <t>TOTAL GENERAL DE LOS GASTOS</t>
  </si>
  <si>
    <t>Exceso de los productos sobre los gastos. Rs.vn.</t>
  </si>
  <si>
    <t>TOTAL GENERAL DE LOS GASTOS DE EXPLOTACIÓN</t>
  </si>
  <si>
    <t>Reales Cénts.</t>
  </si>
  <si>
    <t>NÚMERO III</t>
  </si>
  <si>
    <t xml:space="preserve">TOTAL GENERAL DE LOS GASTOS </t>
  </si>
  <si>
    <t>Exceso de los cargos de la Explotación sobre los Productos</t>
  </si>
  <si>
    <t>Gastos diversos (id. Id. Id. Id.)</t>
  </si>
  <si>
    <t>Gastos diversos (Id. Id. Id. Id.)</t>
  </si>
  <si>
    <t>DIFERENCIA</t>
  </si>
  <si>
    <t>TOTAL GENERAL DE LOS PRODUCTOS DE LA EXPLOTACIÓN</t>
  </si>
  <si>
    <t>Gastos diversos de Id. Id. Id. Id.</t>
  </si>
  <si>
    <t xml:space="preserve">TOTAL GENERAL DE LOS PRODUCTOS </t>
  </si>
  <si>
    <t>NUMERO III</t>
  </si>
  <si>
    <t>(1) NOTA- El impuesto sobre transportes de viajeros produjo además al Gobierno……Rs.</t>
  </si>
  <si>
    <t xml:space="preserve"> El impuesto sobre mercancías produjo además al Gobierno……Rs.</t>
  </si>
  <si>
    <t>TOTAL GENERAL DE LOS PRODUCTOS (1)</t>
  </si>
  <si>
    <t>(1) NOTA- El impuesto sobre transporte de viajeros produjo además al Gobierno……Rs.</t>
  </si>
  <si>
    <t>El impuesto sobre mercancías produjo al mismo……………………………...……..……."</t>
  </si>
  <si>
    <t>En junto……………………..……………..….……………………...…………...……..……."</t>
  </si>
  <si>
    <r>
      <t>Capítulo 1º (duplicado)</t>
    </r>
    <r>
      <rPr>
        <i/>
        <sz val="8"/>
        <rFont val="Arial"/>
        <family val="2"/>
      </rPr>
      <t/>
    </r>
  </si>
  <si>
    <t>Línea de Alicante (Cap. 6º Gastos Generales)</t>
  </si>
  <si>
    <t>Línea de Ciudad Real (Cap. 5º Material y Tracción)</t>
  </si>
  <si>
    <t>Línea de Cartagena (Total de la Gran Velocidad)</t>
  </si>
  <si>
    <t>Administración Central y Dirección</t>
  </si>
  <si>
    <t>Ejercicio</t>
  </si>
  <si>
    <t>Localización</t>
  </si>
  <si>
    <t xml:space="preserve">Importe </t>
  </si>
  <si>
    <t>Original</t>
  </si>
  <si>
    <t>Corregido</t>
  </si>
  <si>
    <t>Diferencia</t>
  </si>
  <si>
    <r>
      <t>TOTAL-</t>
    </r>
    <r>
      <rPr>
        <sz val="8"/>
        <rFont val="Calibri"/>
        <family val="2"/>
      </rPr>
      <t xml:space="preserve"> Rs.vn.</t>
    </r>
  </si>
  <si>
    <r>
      <t>TOTAL-</t>
    </r>
    <r>
      <rPr>
        <sz val="8"/>
        <rFont val="Calibri"/>
        <family val="2"/>
      </rPr>
      <t>Reales</t>
    </r>
  </si>
  <si>
    <r>
      <t>Servicio de Explotación</t>
    </r>
    <r>
      <rPr>
        <sz val="8"/>
        <rFont val="Calibri"/>
        <family val="2"/>
      </rPr>
      <t xml:space="preserve"> (Tráfico, Movimiento e Intervención)</t>
    </r>
  </si>
  <si>
    <r>
      <t>Capítulo 1º</t>
    </r>
    <r>
      <rPr>
        <sz val="8"/>
        <rFont val="Calibri"/>
        <family val="2"/>
      </rPr>
      <t xml:space="preserve"> (duplicado)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</si>
</sst>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8"/>
      <color indexed="8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8"/>
      <name val="Calibri"/>
      <family val="2"/>
    </font>
    <font>
      <sz val="7"/>
      <name val="Calibri"/>
      <family val="2"/>
    </font>
    <font>
      <u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7"/>
      <color indexed="10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8">
    <xf numFmtId="0" fontId="0" fillId="0" borderId="0" xfId="0"/>
    <xf numFmtId="0" fontId="6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164" fontId="7" fillId="2" borderId="4" xfId="0" applyNumberFormat="1" applyFont="1" applyFill="1" applyBorder="1"/>
    <xf numFmtId="164" fontId="6" fillId="2" borderId="5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/>
    <xf numFmtId="164" fontId="7" fillId="2" borderId="7" xfId="0" applyNumberFormat="1" applyFont="1" applyFill="1" applyBorder="1"/>
    <xf numFmtId="164" fontId="6" fillId="2" borderId="8" xfId="0" applyNumberFormat="1" applyFont="1" applyFill="1" applyBorder="1"/>
    <xf numFmtId="0" fontId="7" fillId="2" borderId="9" xfId="0" applyFont="1" applyFill="1" applyBorder="1"/>
    <xf numFmtId="164" fontId="7" fillId="2" borderId="10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/>
    <xf numFmtId="0" fontId="7" fillId="2" borderId="13" xfId="0" applyFont="1" applyFill="1" applyBorder="1" applyAlignment="1">
      <alignment horizontal="center"/>
    </xf>
    <xf numFmtId="164" fontId="7" fillId="2" borderId="14" xfId="0" applyNumberFormat="1" applyFont="1" applyFill="1" applyBorder="1"/>
    <xf numFmtId="164" fontId="6" fillId="2" borderId="15" xfId="0" applyNumberFormat="1" applyFont="1" applyFill="1" applyBorder="1"/>
    <xf numFmtId="0" fontId="7" fillId="2" borderId="16" xfId="0" applyFont="1" applyFill="1" applyBorder="1"/>
    <xf numFmtId="164" fontId="7" fillId="2" borderId="17" xfId="0" applyNumberFormat="1" applyFont="1" applyFill="1" applyBorder="1"/>
    <xf numFmtId="164" fontId="6" fillId="2" borderId="12" xfId="0" applyNumberFormat="1" applyFont="1" applyFill="1" applyBorder="1"/>
    <xf numFmtId="0" fontId="7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 applyAlignment="1">
      <alignment horizontal="center"/>
    </xf>
    <xf numFmtId="164" fontId="7" fillId="2" borderId="0" xfId="0" applyNumberFormat="1" applyFont="1" applyFill="1"/>
    <xf numFmtId="164" fontId="7" fillId="2" borderId="0" xfId="0" applyNumberFormat="1" applyFont="1" applyFill="1" applyBorder="1"/>
    <xf numFmtId="164" fontId="7" fillId="2" borderId="18" xfId="0" applyNumberFormat="1" applyFont="1" applyFill="1" applyBorder="1"/>
    <xf numFmtId="0" fontId="7" fillId="2" borderId="0" xfId="0" applyFont="1" applyFill="1" applyBorder="1" applyAlignment="1">
      <alignment horizontal="right"/>
    </xf>
    <xf numFmtId="164" fontId="6" fillId="2" borderId="19" xfId="0" applyNumberFormat="1" applyFont="1" applyFill="1" applyBorder="1"/>
    <xf numFmtId="0" fontId="7" fillId="2" borderId="20" xfId="0" applyFont="1" applyFill="1" applyBorder="1"/>
    <xf numFmtId="164" fontId="7" fillId="2" borderId="9" xfId="0" applyNumberFormat="1" applyFont="1" applyFill="1" applyBorder="1"/>
    <xf numFmtId="0" fontId="7" fillId="2" borderId="9" xfId="0" applyFont="1" applyFill="1" applyBorder="1" applyAlignment="1">
      <alignment horizontal="right"/>
    </xf>
    <xf numFmtId="164" fontId="6" fillId="2" borderId="21" xfId="0" applyNumberFormat="1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164" fontId="6" fillId="2" borderId="22" xfId="0" applyNumberFormat="1" applyFont="1" applyFill="1" applyBorder="1"/>
    <xf numFmtId="0" fontId="7" fillId="2" borderId="1" xfId="0" applyFont="1" applyFill="1" applyBorder="1"/>
    <xf numFmtId="164" fontId="6" fillId="2" borderId="0" xfId="0" applyNumberFormat="1" applyFont="1" applyFill="1"/>
    <xf numFmtId="164" fontId="9" fillId="3" borderId="28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 wrapText="1"/>
    </xf>
    <xf numFmtId="164" fontId="10" fillId="2" borderId="28" xfId="0" applyNumberFormat="1" applyFont="1" applyFill="1" applyBorder="1" applyAlignment="1">
      <alignment horizontal="center"/>
    </xf>
    <xf numFmtId="164" fontId="10" fillId="2" borderId="34" xfId="0" applyNumberFormat="1" applyFont="1" applyFill="1" applyBorder="1" applyAlignment="1">
      <alignment horizontal="right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 wrapText="1"/>
    </xf>
    <xf numFmtId="164" fontId="10" fillId="2" borderId="36" xfId="0" applyNumberFormat="1" applyFont="1" applyFill="1" applyBorder="1" applyAlignment="1">
      <alignment horizontal="center"/>
    </xf>
    <xf numFmtId="164" fontId="10" fillId="2" borderId="37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7" fillId="0" borderId="0" xfId="0" applyFont="1" applyFill="1" applyBorder="1"/>
    <xf numFmtId="164" fontId="6" fillId="0" borderId="5" xfId="0" applyNumberFormat="1" applyFont="1" applyFill="1" applyBorder="1"/>
    <xf numFmtId="0" fontId="6" fillId="0" borderId="6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164" fontId="7" fillId="0" borderId="8" xfId="0" applyNumberFormat="1" applyFont="1" applyFill="1" applyBorder="1"/>
    <xf numFmtId="0" fontId="7" fillId="0" borderId="6" xfId="0" applyFont="1" applyFill="1" applyBorder="1"/>
    <xf numFmtId="164" fontId="7" fillId="0" borderId="8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7" fillId="0" borderId="0" xfId="0" applyNumberFormat="1" applyFont="1" applyFill="1"/>
    <xf numFmtId="0" fontId="11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64" fontId="6" fillId="0" borderId="38" xfId="0" applyNumberFormat="1" applyFont="1" applyFill="1" applyBorder="1"/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164" fontId="6" fillId="0" borderId="15" xfId="0" applyNumberFormat="1" applyFont="1" applyFill="1" applyBorder="1"/>
    <xf numFmtId="0" fontId="7" fillId="0" borderId="6" xfId="0" applyFont="1" applyFill="1" applyBorder="1" applyAlignment="1">
      <alignment vertical="center"/>
    </xf>
    <xf numFmtId="164" fontId="6" fillId="0" borderId="11" xfId="0" applyNumberFormat="1" applyFont="1" applyFill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/>
    <xf numFmtId="164" fontId="6" fillId="0" borderId="40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0" fontId="7" fillId="0" borderId="8" xfId="0" applyFont="1" applyFill="1" applyBorder="1"/>
    <xf numFmtId="0" fontId="7" fillId="0" borderId="6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right"/>
    </xf>
    <xf numFmtId="164" fontId="6" fillId="0" borderId="41" xfId="0" applyNumberFormat="1" applyFont="1" applyFill="1" applyBorder="1"/>
    <xf numFmtId="164" fontId="6" fillId="0" borderId="41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19" xfId="0" applyNumberFormat="1" applyFont="1" applyFill="1" applyBorder="1"/>
    <xf numFmtId="0" fontId="6" fillId="0" borderId="19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horizontal="left"/>
    </xf>
    <xf numFmtId="0" fontId="8" fillId="0" borderId="0" xfId="0" applyFont="1" applyBorder="1"/>
    <xf numFmtId="0" fontId="7" fillId="0" borderId="6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164" fontId="7" fillId="0" borderId="1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164" fontId="7" fillId="0" borderId="4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7" fillId="0" borderId="22" xfId="0" applyNumberFormat="1" applyFont="1" applyFill="1" applyBorder="1" applyAlignment="1">
      <alignment horizontal="left"/>
    </xf>
    <xf numFmtId="164" fontId="7" fillId="0" borderId="0" xfId="0" applyNumberFormat="1" applyFont="1" applyFill="1" applyBorder="1"/>
    <xf numFmtId="164" fontId="6" fillId="0" borderId="0" xfId="0" applyNumberFormat="1" applyFont="1" applyFill="1"/>
    <xf numFmtId="0" fontId="14" fillId="0" borderId="0" xfId="0" applyFont="1" applyFill="1" applyBorder="1"/>
    <xf numFmtId="164" fontId="15" fillId="0" borderId="0" xfId="0" applyNumberFormat="1" applyFont="1" applyFill="1" applyBorder="1"/>
    <xf numFmtId="164" fontId="14" fillId="0" borderId="0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/>
    <xf numFmtId="164" fontId="7" fillId="0" borderId="5" xfId="0" applyNumberFormat="1" applyFont="1" applyFill="1" applyBorder="1"/>
    <xf numFmtId="164" fontId="6" fillId="0" borderId="38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7" fillId="0" borderId="0" xfId="0" applyNumberFormat="1" applyFont="1" applyFill="1" applyBorder="1" applyAlignment="1"/>
    <xf numFmtId="164" fontId="8" fillId="0" borderId="19" xfId="0" applyNumberFormat="1" applyFont="1" applyBorder="1"/>
    <xf numFmtId="164" fontId="14" fillId="0" borderId="19" xfId="0" applyNumberFormat="1" applyFont="1" applyFill="1" applyBorder="1"/>
    <xf numFmtId="164" fontId="7" fillId="0" borderId="42" xfId="0" applyNumberFormat="1" applyFont="1" applyFill="1" applyBorder="1"/>
    <xf numFmtId="164" fontId="7" fillId="0" borderId="19" xfId="0" applyNumberFormat="1" applyFont="1" applyFill="1" applyBorder="1"/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/>
    </xf>
    <xf numFmtId="0" fontId="7" fillId="0" borderId="43" xfId="0" applyFont="1" applyFill="1" applyBorder="1"/>
    <xf numFmtId="0" fontId="7" fillId="0" borderId="44" xfId="0" applyFont="1" applyFill="1" applyBorder="1"/>
    <xf numFmtId="164" fontId="6" fillId="0" borderId="44" xfId="0" applyNumberFormat="1" applyFont="1" applyFill="1" applyBorder="1" applyAlignment="1">
      <alignment vertical="center" wrapText="1"/>
    </xf>
    <xf numFmtId="0" fontId="7" fillId="0" borderId="20" xfId="0" applyFont="1" applyFill="1" applyBorder="1"/>
    <xf numFmtId="0" fontId="7" fillId="0" borderId="1" xfId="0" applyFont="1" applyFill="1" applyBorder="1"/>
    <xf numFmtId="164" fontId="6" fillId="0" borderId="1" xfId="0" applyNumberFormat="1" applyFont="1" applyFill="1" applyBorder="1"/>
    <xf numFmtId="164" fontId="14" fillId="0" borderId="22" xfId="0" applyNumberFormat="1" applyFont="1" applyFill="1" applyBorder="1"/>
    <xf numFmtId="164" fontId="14" fillId="0" borderId="0" xfId="0" applyNumberFormat="1" applyFont="1" applyFill="1"/>
    <xf numFmtId="0" fontId="14" fillId="0" borderId="0" xfId="0" applyFont="1" applyFill="1"/>
    <xf numFmtId="164" fontId="15" fillId="0" borderId="0" xfId="0" applyNumberFormat="1" applyFont="1" applyFill="1"/>
    <xf numFmtId="164" fontId="6" fillId="0" borderId="39" xfId="0" applyNumberFormat="1" applyFont="1" applyFill="1" applyBorder="1"/>
    <xf numFmtId="164" fontId="6" fillId="0" borderId="40" xfId="0" applyNumberFormat="1" applyFont="1" applyFill="1" applyBorder="1"/>
    <xf numFmtId="164" fontId="7" fillId="0" borderId="40" xfId="0" applyNumberFormat="1" applyFont="1" applyFill="1" applyBorder="1"/>
    <xf numFmtId="164" fontId="7" fillId="0" borderId="29" xfId="0" applyNumberFormat="1" applyFont="1" applyFill="1" applyBorder="1"/>
    <xf numFmtId="164" fontId="7" fillId="0" borderId="6" xfId="0" applyNumberFormat="1" applyFont="1" applyFill="1" applyBorder="1"/>
    <xf numFmtId="164" fontId="14" fillId="0" borderId="6" xfId="0" applyNumberFormat="1" applyFont="1" applyFill="1" applyBorder="1"/>
    <xf numFmtId="0" fontId="14" fillId="0" borderId="6" xfId="0" applyFont="1" applyFill="1" applyBorder="1"/>
    <xf numFmtId="0" fontId="6" fillId="0" borderId="0" xfId="0" applyFont="1" applyFill="1" applyBorder="1" applyAlignment="1"/>
    <xf numFmtId="0" fontId="6" fillId="0" borderId="19" xfId="0" applyFont="1" applyFill="1" applyBorder="1" applyAlignment="1"/>
    <xf numFmtId="164" fontId="7" fillId="0" borderId="1" xfId="0" applyNumberFormat="1" applyFont="1" applyFill="1" applyBorder="1" applyAlignment="1">
      <alignment vertical="center" wrapText="1"/>
    </xf>
    <xf numFmtId="164" fontId="7" fillId="0" borderId="22" xfId="0" applyNumberFormat="1" applyFont="1" applyFill="1" applyBorder="1"/>
    <xf numFmtId="164" fontId="6" fillId="0" borderId="5" xfId="0" applyNumberFormat="1" applyFont="1" applyFill="1" applyBorder="1" applyAlignment="1"/>
    <xf numFmtId="164" fontId="7" fillId="0" borderId="8" xfId="0" applyNumberFormat="1" applyFont="1" applyFill="1" applyBorder="1" applyAlignment="1"/>
    <xf numFmtId="164" fontId="6" fillId="0" borderId="38" xfId="0" applyNumberFormat="1" applyFont="1" applyFill="1" applyBorder="1" applyAlignment="1"/>
    <xf numFmtId="164" fontId="6" fillId="0" borderId="15" xfId="0" applyNumberFormat="1" applyFont="1" applyFill="1" applyBorder="1" applyAlignment="1"/>
    <xf numFmtId="164" fontId="6" fillId="0" borderId="11" xfId="0" applyNumberFormat="1" applyFont="1" applyFill="1" applyBorder="1" applyAlignment="1"/>
    <xf numFmtId="164" fontId="7" fillId="0" borderId="12" xfId="0" applyNumberFormat="1" applyFont="1" applyFill="1" applyBorder="1" applyAlignment="1"/>
    <xf numFmtId="164" fontId="6" fillId="0" borderId="8" xfId="0" applyNumberFormat="1" applyFont="1" applyFill="1" applyBorder="1" applyAlignment="1"/>
    <xf numFmtId="0" fontId="7" fillId="0" borderId="8" xfId="0" applyFont="1" applyFill="1" applyBorder="1" applyAlignment="1"/>
    <xf numFmtId="164" fontId="7" fillId="0" borderId="40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/>
    <xf numFmtId="164" fontId="6" fillId="0" borderId="41" xfId="0" applyNumberFormat="1" applyFont="1" applyFill="1" applyBorder="1" applyAlignment="1"/>
    <xf numFmtId="16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164" fontId="14" fillId="0" borderId="8" xfId="0" applyNumberFormat="1" applyFont="1" applyFill="1" applyBorder="1"/>
    <xf numFmtId="0" fontId="7" fillId="0" borderId="47" xfId="0" applyFont="1" applyFill="1" applyBorder="1" applyAlignment="1">
      <alignment horizontal="center"/>
    </xf>
    <xf numFmtId="164" fontId="15" fillId="0" borderId="8" xfId="0" applyNumberFormat="1" applyFont="1" applyFill="1" applyBorder="1"/>
    <xf numFmtId="164" fontId="16" fillId="0" borderId="8" xfId="0" applyNumberFormat="1" applyFont="1" applyFill="1" applyBorder="1" applyAlignment="1">
      <alignment horizontal="right"/>
    </xf>
    <xf numFmtId="164" fontId="7" fillId="0" borderId="48" xfId="0" applyNumberFormat="1" applyFont="1" applyFill="1" applyBorder="1"/>
    <xf numFmtId="164" fontId="15" fillId="0" borderId="11" xfId="0" applyNumberFormat="1" applyFont="1" applyFill="1" applyBorder="1"/>
    <xf numFmtId="164" fontId="6" fillId="0" borderId="49" xfId="0" applyNumberFormat="1" applyFont="1" applyFill="1" applyBorder="1"/>
    <xf numFmtId="0" fontId="15" fillId="0" borderId="0" xfId="0" applyFont="1" applyFill="1" applyBorder="1" applyAlignment="1">
      <alignment horizontal="left"/>
    </xf>
    <xf numFmtId="164" fontId="15" fillId="0" borderId="19" xfId="0" applyNumberFormat="1" applyFont="1" applyFill="1" applyBorder="1"/>
    <xf numFmtId="164" fontId="17" fillId="0" borderId="19" xfId="0" applyNumberFormat="1" applyFont="1" applyBorder="1"/>
    <xf numFmtId="164" fontId="15" fillId="0" borderId="6" xfId="0" applyNumberFormat="1" applyFont="1" applyFill="1" applyBorder="1"/>
    <xf numFmtId="164" fontId="14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/>
    </xf>
    <xf numFmtId="164" fontId="6" fillId="0" borderId="51" xfId="0" applyNumberFormat="1" applyFont="1" applyFill="1" applyBorder="1"/>
    <xf numFmtId="164" fontId="6" fillId="0" borderId="52" xfId="0" applyNumberFormat="1" applyFont="1" applyFill="1" applyBorder="1"/>
    <xf numFmtId="165" fontId="7" fillId="0" borderId="8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164" fontId="6" fillId="0" borderId="37" xfId="0" applyNumberFormat="1" applyFont="1" applyFill="1" applyBorder="1"/>
    <xf numFmtId="0" fontId="6" fillId="0" borderId="0" xfId="0" applyFont="1" applyFill="1" applyBorder="1" applyAlignment="1">
      <alignment horizontal="left" wrapText="1"/>
    </xf>
    <xf numFmtId="164" fontId="15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32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164" fontId="14" fillId="0" borderId="5" xfId="0" applyNumberFormat="1" applyFont="1" applyFill="1" applyBorder="1"/>
    <xf numFmtId="164" fontId="6" fillId="0" borderId="54" xfId="0" applyNumberFormat="1" applyFont="1" applyFill="1" applyBorder="1"/>
    <xf numFmtId="164" fontId="6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/>
    <xf numFmtId="0" fontId="7" fillId="0" borderId="9" xfId="0" applyFont="1" applyFill="1" applyBorder="1"/>
    <xf numFmtId="0" fontId="7" fillId="0" borderId="16" xfId="0" applyFont="1" applyFill="1" applyBorder="1"/>
    <xf numFmtId="164" fontId="7" fillId="0" borderId="11" xfId="0" applyNumberFormat="1" applyFont="1" applyFill="1" applyBorder="1"/>
    <xf numFmtId="0" fontId="6" fillId="0" borderId="0" xfId="0" applyFont="1" applyFill="1" applyBorder="1"/>
    <xf numFmtId="164" fontId="6" fillId="0" borderId="44" xfId="0" applyNumberFormat="1" applyFont="1" applyFill="1" applyBorder="1"/>
    <xf numFmtId="0" fontId="6" fillId="0" borderId="5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164" fontId="6" fillId="0" borderId="4" xfId="0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/>
    <xf numFmtId="164" fontId="7" fillId="0" borderId="7" xfId="0" applyNumberFormat="1" applyFont="1" applyFill="1" applyBorder="1" applyAlignment="1">
      <alignment vertical="center"/>
    </xf>
    <xf numFmtId="164" fontId="6" fillId="0" borderId="58" xfId="0" applyNumberFormat="1" applyFont="1" applyFill="1" applyBorder="1"/>
    <xf numFmtId="0" fontId="7" fillId="0" borderId="7" xfId="0" applyFont="1" applyFill="1" applyBorder="1"/>
    <xf numFmtId="164" fontId="6" fillId="0" borderId="59" xfId="0" applyNumberFormat="1" applyFont="1" applyFill="1" applyBorder="1"/>
    <xf numFmtId="164" fontId="7" fillId="0" borderId="10" xfId="0" applyNumberFormat="1" applyFont="1" applyFill="1" applyBorder="1"/>
    <xf numFmtId="164" fontId="6" fillId="0" borderId="14" xfId="0" applyNumberFormat="1" applyFont="1" applyFill="1" applyBorder="1"/>
    <xf numFmtId="164" fontId="6" fillId="0" borderId="10" xfId="0" applyNumberFormat="1" applyFont="1" applyFill="1" applyBorder="1"/>
    <xf numFmtId="164" fontId="7" fillId="0" borderId="17" xfId="0" applyNumberFormat="1" applyFont="1" applyFill="1" applyBorder="1"/>
    <xf numFmtId="164" fontId="6" fillId="0" borderId="60" xfId="0" applyNumberFormat="1" applyFont="1" applyFill="1" applyBorder="1"/>
    <xf numFmtId="164" fontId="6" fillId="0" borderId="7" xfId="0" applyNumberFormat="1" applyFont="1" applyFill="1" applyBorder="1"/>
    <xf numFmtId="164" fontId="12" fillId="0" borderId="7" xfId="0" applyNumberFormat="1" applyFont="1" applyFill="1" applyBorder="1" applyAlignment="1">
      <alignment horizontal="right"/>
    </xf>
    <xf numFmtId="164" fontId="6" fillId="0" borderId="61" xfId="0" applyNumberFormat="1" applyFont="1" applyFill="1" applyBorder="1"/>
    <xf numFmtId="164" fontId="6" fillId="0" borderId="62" xfId="0" applyNumberFormat="1" applyFont="1" applyFill="1" applyBorder="1"/>
    <xf numFmtId="164" fontId="6" fillId="0" borderId="57" xfId="0" applyNumberFormat="1" applyFont="1" applyFill="1" applyBorder="1"/>
    <xf numFmtId="0" fontId="6" fillId="0" borderId="6" xfId="0" applyFont="1" applyFill="1" applyBorder="1" applyAlignment="1">
      <alignment horizontal="left"/>
    </xf>
    <xf numFmtId="164" fontId="6" fillId="0" borderId="63" xfId="0" applyNumberFormat="1" applyFont="1" applyFill="1" applyBorder="1"/>
    <xf numFmtId="164" fontId="6" fillId="0" borderId="3" xfId="0" applyNumberFormat="1" applyFont="1" applyFill="1" applyBorder="1"/>
    <xf numFmtId="0" fontId="15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50" xfId="0" applyNumberFormat="1" applyFont="1" applyFill="1" applyBorder="1"/>
    <xf numFmtId="164" fontId="7" fillId="0" borderId="1" xfId="0" applyNumberFormat="1" applyFont="1" applyFill="1" applyBorder="1"/>
    <xf numFmtId="0" fontId="14" fillId="0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/>
    <xf numFmtId="164" fontId="7" fillId="0" borderId="5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/>
    <xf numFmtId="164" fontId="7" fillId="0" borderId="31" xfId="0" applyNumberFormat="1" applyFont="1" applyFill="1" applyBorder="1"/>
    <xf numFmtId="164" fontId="7" fillId="0" borderId="8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/>
    <xf numFmtId="164" fontId="7" fillId="0" borderId="65" xfId="0" applyNumberFormat="1" applyFont="1" applyFill="1" applyBorder="1"/>
    <xf numFmtId="164" fontId="6" fillId="0" borderId="12" xfId="0" applyNumberFormat="1" applyFont="1" applyFill="1" applyBorder="1"/>
    <xf numFmtId="164" fontId="7" fillId="0" borderId="66" xfId="0" applyNumberFormat="1" applyFont="1" applyFill="1" applyBorder="1"/>
    <xf numFmtId="164" fontId="6" fillId="0" borderId="67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49" xfId="0" applyNumberFormat="1" applyFont="1" applyFill="1" applyBorder="1" applyAlignment="1">
      <alignment horizontal="right"/>
    </xf>
    <xf numFmtId="0" fontId="6" fillId="0" borderId="0" xfId="0" applyFont="1" applyFill="1"/>
    <xf numFmtId="164" fontId="7" fillId="0" borderId="68" xfId="0" applyNumberFormat="1" applyFont="1" applyFill="1" applyBorder="1"/>
    <xf numFmtId="164" fontId="7" fillId="0" borderId="14" xfId="0" applyNumberFormat="1" applyFont="1" applyFill="1" applyBorder="1"/>
    <xf numFmtId="164" fontId="7" fillId="0" borderId="63" xfId="0" applyNumberFormat="1" applyFont="1" applyFill="1" applyBorder="1"/>
    <xf numFmtId="0" fontId="14" fillId="0" borderId="9" xfId="0" applyFont="1" applyFill="1" applyBorder="1"/>
    <xf numFmtId="164" fontId="7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4" fontId="7" fillId="0" borderId="69" xfId="0" applyNumberFormat="1" applyFont="1" applyFill="1" applyBorder="1"/>
    <xf numFmtId="164" fontId="6" fillId="0" borderId="69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64" fontId="18" fillId="0" borderId="14" xfId="0" applyNumberFormat="1" applyFont="1" applyFill="1" applyBorder="1"/>
    <xf numFmtId="164" fontId="19" fillId="0" borderId="15" xfId="0" applyNumberFormat="1" applyFont="1" applyFill="1" applyBorder="1"/>
    <xf numFmtId="0" fontId="18" fillId="0" borderId="9" xfId="0" applyFont="1" applyFill="1" applyBorder="1" applyAlignment="1">
      <alignment horizontal="center"/>
    </xf>
    <xf numFmtId="164" fontId="18" fillId="0" borderId="10" xfId="0" applyNumberFormat="1" applyFont="1" applyFill="1" applyBorder="1"/>
    <xf numFmtId="164" fontId="19" fillId="0" borderId="11" xfId="0" applyNumberFormat="1" applyFont="1" applyFill="1" applyBorder="1"/>
    <xf numFmtId="164" fontId="7" fillId="0" borderId="70" xfId="0" applyNumberFormat="1" applyFont="1" applyFill="1" applyBorder="1"/>
    <xf numFmtId="164" fontId="12" fillId="0" borderId="3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4" fontId="18" fillId="0" borderId="7" xfId="0" applyNumberFormat="1" applyFont="1" applyFill="1" applyBorder="1"/>
    <xf numFmtId="164" fontId="19" fillId="0" borderId="8" xfId="0" applyNumberFormat="1" applyFont="1" applyFill="1" applyBorder="1"/>
    <xf numFmtId="0" fontId="7" fillId="0" borderId="71" xfId="0" applyFont="1" applyFill="1" applyBorder="1"/>
    <xf numFmtId="164" fontId="7" fillId="0" borderId="9" xfId="0" applyNumberFormat="1" applyFont="1" applyFill="1" applyBorder="1"/>
    <xf numFmtId="0" fontId="18" fillId="0" borderId="9" xfId="0" applyFont="1" applyFill="1" applyBorder="1" applyAlignment="1">
      <alignment horizontal="right"/>
    </xf>
    <xf numFmtId="0" fontId="20" fillId="0" borderId="0" xfId="0" applyFont="1" applyFill="1"/>
    <xf numFmtId="164" fontId="20" fillId="0" borderId="0" xfId="0" applyNumberFormat="1" applyFont="1" applyFill="1"/>
    <xf numFmtId="164" fontId="6" fillId="2" borderId="5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71" xfId="0" applyFont="1" applyFill="1" applyBorder="1"/>
    <xf numFmtId="0" fontId="6" fillId="2" borderId="0" xfId="0" applyFont="1" applyFill="1"/>
    <xf numFmtId="0" fontId="7" fillId="2" borderId="72" xfId="0" applyFont="1" applyFill="1" applyBorder="1"/>
    <xf numFmtId="0" fontId="7" fillId="2" borderId="42" xfId="0" applyFont="1" applyFill="1" applyBorder="1"/>
    <xf numFmtId="0" fontId="7" fillId="2" borderId="73" xfId="0" applyFont="1" applyFill="1" applyBorder="1"/>
    <xf numFmtId="164" fontId="7" fillId="2" borderId="19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7" fillId="0" borderId="8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50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/>
    </xf>
    <xf numFmtId="164" fontId="13" fillId="0" borderId="5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64" fontId="9" fillId="3" borderId="28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L44"/>
  <sheetViews>
    <sheetView workbookViewId="0">
      <selection activeCell="L17" sqref="L17"/>
    </sheetView>
  </sheetViews>
  <sheetFormatPr defaultColWidth="11.42578125" defaultRowHeight="12.75"/>
  <cols>
    <col min="1" max="1" width="15.140625" style="2" customWidth="1"/>
    <col min="2" max="2" width="32.28515625" style="2" customWidth="1"/>
    <col min="3" max="3" width="11.28515625" style="29" customWidth="1"/>
    <col min="4" max="4" width="11.42578125" style="42"/>
    <col min="5" max="5" width="24" style="2" customWidth="1"/>
    <col min="6" max="6" width="3.42578125" style="2" customWidth="1"/>
    <col min="7" max="7" width="3.28515625" style="2" customWidth="1"/>
    <col min="8" max="8" width="25" style="2" customWidth="1"/>
    <col min="9" max="10" width="11.42578125" style="29"/>
    <col min="11" max="12" width="11.42578125" style="2"/>
    <col min="13" max="16384" width="11.42578125" style="3"/>
  </cols>
  <sheetData>
    <row r="1" spans="1:10">
      <c r="A1" s="309" t="s">
        <v>25</v>
      </c>
      <c r="B1" s="309"/>
      <c r="C1" s="309"/>
      <c r="D1" s="309"/>
      <c r="E1" s="309"/>
      <c r="F1" s="309"/>
      <c r="G1" s="309"/>
      <c r="H1" s="309"/>
      <c r="I1" s="310"/>
      <c r="J1" s="310"/>
    </row>
    <row r="2" spans="1:10">
      <c r="A2" s="1" t="s">
        <v>26</v>
      </c>
      <c r="B2" s="4"/>
      <c r="C2" s="5"/>
      <c r="D2" s="5"/>
      <c r="E2" s="311" t="s">
        <v>27</v>
      </c>
      <c r="F2" s="311"/>
      <c r="G2" s="311"/>
      <c r="H2" s="311"/>
      <c r="I2" s="310"/>
      <c r="J2" s="310"/>
    </row>
    <row r="3" spans="1:10" ht="13.5" thickBot="1">
      <c r="A3" s="320" t="s">
        <v>4</v>
      </c>
      <c r="B3" s="320"/>
      <c r="C3" s="320"/>
      <c r="D3" s="320"/>
      <c r="E3" s="320" t="s">
        <v>0</v>
      </c>
      <c r="F3" s="320"/>
      <c r="G3" s="320"/>
      <c r="H3" s="320"/>
      <c r="I3" s="321"/>
      <c r="J3" s="321"/>
    </row>
    <row r="4" spans="1:10">
      <c r="A4" s="6" t="s">
        <v>3</v>
      </c>
      <c r="B4" s="7"/>
      <c r="C4" s="8"/>
      <c r="D4" s="9"/>
      <c r="E4" s="10" t="s">
        <v>5</v>
      </c>
      <c r="F4" s="7" t="s">
        <v>29</v>
      </c>
      <c r="G4" s="7" t="s">
        <v>30</v>
      </c>
      <c r="H4" s="7" t="s">
        <v>61</v>
      </c>
      <c r="I4" s="8">
        <v>0</v>
      </c>
      <c r="J4" s="312">
        <f>SUM(I4:I7)</f>
        <v>746.14</v>
      </c>
    </row>
    <row r="5" spans="1:10">
      <c r="A5" s="319" t="s">
        <v>6</v>
      </c>
      <c r="B5" s="12" t="s">
        <v>7</v>
      </c>
      <c r="C5" s="13">
        <v>3354520.25</v>
      </c>
      <c r="D5" s="14"/>
      <c r="E5" s="1" t="s">
        <v>28</v>
      </c>
      <c r="F5" s="12"/>
      <c r="G5" s="12" t="s">
        <v>31</v>
      </c>
      <c r="H5" s="12" t="s">
        <v>62</v>
      </c>
      <c r="I5" s="13">
        <v>686.14</v>
      </c>
      <c r="J5" s="313"/>
    </row>
    <row r="6" spans="1:10">
      <c r="A6" s="319"/>
      <c r="B6" s="12" t="s">
        <v>8</v>
      </c>
      <c r="C6" s="13">
        <v>78287.899999999994</v>
      </c>
      <c r="D6" s="14"/>
      <c r="E6" s="12"/>
      <c r="F6" s="12"/>
      <c r="G6" s="12" t="s">
        <v>32</v>
      </c>
      <c r="H6" s="12" t="s">
        <v>63</v>
      </c>
      <c r="I6" s="13">
        <v>60</v>
      </c>
      <c r="J6" s="313"/>
    </row>
    <row r="7" spans="1:10" ht="13.5" thickBot="1">
      <c r="A7" s="319"/>
      <c r="B7" s="12" t="s">
        <v>9</v>
      </c>
      <c r="C7" s="13">
        <v>310840.05</v>
      </c>
      <c r="D7" s="14"/>
      <c r="E7" s="12"/>
      <c r="F7" s="15"/>
      <c r="G7" s="15" t="s">
        <v>33</v>
      </c>
      <c r="H7" s="15" t="s">
        <v>64</v>
      </c>
      <c r="I7" s="16">
        <v>0</v>
      </c>
      <c r="J7" s="314"/>
    </row>
    <row r="8" spans="1:10" ht="13.5" thickTop="1">
      <c r="A8" s="319"/>
      <c r="B8" s="12" t="s">
        <v>10</v>
      </c>
      <c r="C8" s="13">
        <v>15032.4</v>
      </c>
      <c r="D8" s="14"/>
      <c r="E8" s="12"/>
      <c r="F8" s="12"/>
      <c r="G8" s="12"/>
      <c r="H8" s="12"/>
      <c r="I8" s="13"/>
      <c r="J8" s="315">
        <f>SUM(I9:I13)</f>
        <v>119230.35999999999</v>
      </c>
    </row>
    <row r="9" spans="1:10">
      <c r="A9" s="319"/>
      <c r="B9" s="12" t="s">
        <v>11</v>
      </c>
      <c r="C9" s="13">
        <v>319120.5</v>
      </c>
      <c r="D9" s="14"/>
      <c r="E9" s="17" t="s">
        <v>65</v>
      </c>
      <c r="F9" s="12" t="s">
        <v>29</v>
      </c>
      <c r="G9" s="12" t="s">
        <v>34</v>
      </c>
      <c r="H9" s="12" t="s">
        <v>67</v>
      </c>
      <c r="I9" s="13">
        <v>0</v>
      </c>
      <c r="J9" s="316"/>
    </row>
    <row r="10" spans="1:10">
      <c r="A10" s="319"/>
      <c r="B10" s="12" t="s">
        <v>12</v>
      </c>
      <c r="C10" s="13">
        <v>275110</v>
      </c>
      <c r="D10" s="14"/>
      <c r="E10" s="1" t="s">
        <v>66</v>
      </c>
      <c r="F10" s="12"/>
      <c r="G10" s="12" t="s">
        <v>35</v>
      </c>
      <c r="H10" s="12" t="s">
        <v>68</v>
      </c>
      <c r="I10" s="13">
        <v>0</v>
      </c>
      <c r="J10" s="316"/>
    </row>
    <row r="11" spans="1:10">
      <c r="A11" s="319"/>
      <c r="B11" s="12" t="s">
        <v>13</v>
      </c>
      <c r="C11" s="13">
        <v>80999.06</v>
      </c>
      <c r="D11" s="14"/>
      <c r="E11" s="12"/>
      <c r="F11" s="12"/>
      <c r="G11" s="12" t="s">
        <v>36</v>
      </c>
      <c r="H11" s="12" t="s">
        <v>69</v>
      </c>
      <c r="I11" s="13">
        <v>0</v>
      </c>
      <c r="J11" s="316"/>
    </row>
    <row r="12" spans="1:10" ht="13.5" thickBot="1">
      <c r="A12" s="319"/>
      <c r="B12" s="15" t="s">
        <v>14</v>
      </c>
      <c r="C12" s="16">
        <v>0</v>
      </c>
      <c r="D12" s="18"/>
      <c r="E12" s="12"/>
      <c r="F12" s="12"/>
      <c r="G12" s="12" t="s">
        <v>37</v>
      </c>
      <c r="H12" s="12" t="s">
        <v>70</v>
      </c>
      <c r="I12" s="13">
        <v>86639.679999999993</v>
      </c>
      <c r="J12" s="316"/>
    </row>
    <row r="13" spans="1:10" ht="14.25" thickTop="1" thickBot="1">
      <c r="A13" s="319"/>
      <c r="B13" s="19" t="s">
        <v>15</v>
      </c>
      <c r="C13" s="20">
        <f>SUM(C5:C12)</f>
        <v>4433910.1599999992</v>
      </c>
      <c r="D13" s="21">
        <f>C13</f>
        <v>4433910.1599999992</v>
      </c>
      <c r="E13" s="12"/>
      <c r="F13" s="15"/>
      <c r="G13" s="15" t="s">
        <v>38</v>
      </c>
      <c r="H13" s="15" t="s">
        <v>71</v>
      </c>
      <c r="I13" s="16">
        <v>32590.68</v>
      </c>
      <c r="J13" s="317"/>
    </row>
    <row r="14" spans="1:10" ht="13.5" thickTop="1">
      <c r="A14" s="318" t="s">
        <v>16</v>
      </c>
      <c r="B14" s="22" t="s">
        <v>17</v>
      </c>
      <c r="C14" s="23">
        <v>4399653.92</v>
      </c>
      <c r="D14" s="24"/>
      <c r="E14" s="12"/>
      <c r="F14" s="12"/>
      <c r="G14" s="12"/>
      <c r="H14" s="12"/>
      <c r="I14" s="13"/>
      <c r="J14" s="315">
        <f>SUM(I15:I16)</f>
        <v>796046.45</v>
      </c>
    </row>
    <row r="15" spans="1:10">
      <c r="A15" s="318"/>
      <c r="B15" s="12" t="s">
        <v>10</v>
      </c>
      <c r="C15" s="13">
        <v>135604.01</v>
      </c>
      <c r="D15" s="14"/>
      <c r="E15" s="17" t="s">
        <v>72</v>
      </c>
      <c r="F15" s="12" t="s">
        <v>29</v>
      </c>
      <c r="G15" s="12" t="s">
        <v>39</v>
      </c>
      <c r="H15" s="12" t="s">
        <v>74</v>
      </c>
      <c r="I15" s="13">
        <v>628799.59</v>
      </c>
      <c r="J15" s="316"/>
    </row>
    <row r="16" spans="1:10" ht="13.5" thickBot="1">
      <c r="A16" s="318"/>
      <c r="B16" s="15" t="s">
        <v>14</v>
      </c>
      <c r="C16" s="16">
        <v>0</v>
      </c>
      <c r="D16" s="18"/>
      <c r="E16" s="1" t="s">
        <v>73</v>
      </c>
      <c r="F16" s="15"/>
      <c r="G16" s="15" t="s">
        <v>40</v>
      </c>
      <c r="H16" s="15" t="s">
        <v>75</v>
      </c>
      <c r="I16" s="16">
        <v>167246.85999999999</v>
      </c>
      <c r="J16" s="317"/>
    </row>
    <row r="17" spans="1:11" ht="14.25" thickTop="1" thickBot="1">
      <c r="A17" s="318"/>
      <c r="B17" s="25" t="s">
        <v>18</v>
      </c>
      <c r="C17" s="16">
        <f>SUM(C14:C16)</f>
        <v>4535257.93</v>
      </c>
      <c r="D17" s="18">
        <f>C17</f>
        <v>4535257.93</v>
      </c>
      <c r="E17" s="1"/>
      <c r="F17" s="12"/>
      <c r="G17" s="12"/>
      <c r="H17" s="12"/>
      <c r="I17" s="13"/>
      <c r="J17" s="315">
        <f>SUM(I18:I24)</f>
        <v>1244354.9700000002</v>
      </c>
    </row>
    <row r="18" spans="1:11" ht="14.25" thickTop="1" thickBot="1">
      <c r="A18" s="11"/>
      <c r="B18" s="19" t="s">
        <v>23</v>
      </c>
      <c r="C18" s="20"/>
      <c r="D18" s="21">
        <f>D13+D17</f>
        <v>8969168.0899999999</v>
      </c>
      <c r="E18" s="17" t="s">
        <v>82</v>
      </c>
      <c r="F18" s="12" t="s">
        <v>29</v>
      </c>
      <c r="G18" s="12" t="s">
        <v>41</v>
      </c>
      <c r="H18" s="12" t="s">
        <v>74</v>
      </c>
      <c r="I18" s="13">
        <v>380515.41</v>
      </c>
      <c r="J18" s="316"/>
    </row>
    <row r="19" spans="1:11" ht="13.5" thickTop="1">
      <c r="A19" s="26" t="s">
        <v>19</v>
      </c>
      <c r="B19" s="22" t="s">
        <v>22</v>
      </c>
      <c r="C19" s="23">
        <v>0</v>
      </c>
      <c r="D19" s="24"/>
      <c r="E19" s="1" t="s">
        <v>102</v>
      </c>
      <c r="F19" s="12"/>
      <c r="G19" s="12" t="s">
        <v>42</v>
      </c>
      <c r="H19" s="12" t="s">
        <v>76</v>
      </c>
      <c r="I19" s="13">
        <v>41267.599999999999</v>
      </c>
      <c r="J19" s="316"/>
    </row>
    <row r="20" spans="1:11" ht="13.5" thickBot="1">
      <c r="A20" s="27" t="s">
        <v>20</v>
      </c>
      <c r="B20" s="15" t="s">
        <v>21</v>
      </c>
      <c r="C20" s="16">
        <v>17296.5</v>
      </c>
      <c r="D20" s="18"/>
      <c r="E20" s="28" t="s">
        <v>101</v>
      </c>
      <c r="F20" s="12"/>
      <c r="G20" s="12" t="s">
        <v>43</v>
      </c>
      <c r="H20" s="12" t="s">
        <v>77</v>
      </c>
      <c r="I20" s="13">
        <v>548005.16</v>
      </c>
      <c r="J20" s="316"/>
    </row>
    <row r="21" spans="1:11" ht="14.25" thickTop="1" thickBot="1">
      <c r="A21" s="27"/>
      <c r="B21" s="19" t="s">
        <v>24</v>
      </c>
      <c r="C21" s="20">
        <f>SUM(C19:C20)</f>
        <v>17296.5</v>
      </c>
      <c r="D21" s="21">
        <f>C21</f>
        <v>17296.5</v>
      </c>
      <c r="E21" s="12"/>
      <c r="F21" s="12"/>
      <c r="G21" s="12" t="s">
        <v>44</v>
      </c>
      <c r="H21" s="12" t="s">
        <v>78</v>
      </c>
      <c r="I21" s="13">
        <v>19129.169999999998</v>
      </c>
      <c r="J21" s="316"/>
      <c r="K21" s="29"/>
    </row>
    <row r="22" spans="1:11" ht="13.5" thickTop="1">
      <c r="A22" s="27"/>
      <c r="B22" s="12"/>
      <c r="C22" s="30"/>
      <c r="D22" s="14"/>
      <c r="E22" s="12"/>
      <c r="F22" s="12"/>
      <c r="G22" s="12" t="s">
        <v>45</v>
      </c>
      <c r="H22" s="12" t="s">
        <v>79</v>
      </c>
      <c r="I22" s="13">
        <v>65000.43</v>
      </c>
      <c r="J22" s="316"/>
    </row>
    <row r="23" spans="1:11">
      <c r="A23" s="27"/>
      <c r="B23" s="12"/>
      <c r="C23" s="30"/>
      <c r="D23" s="14"/>
      <c r="E23" s="12"/>
      <c r="F23" s="12"/>
      <c r="G23" s="12" t="s">
        <v>46</v>
      </c>
      <c r="H23" s="12" t="s">
        <v>80</v>
      </c>
      <c r="I23" s="13">
        <v>135566.12</v>
      </c>
      <c r="J23" s="316"/>
    </row>
    <row r="24" spans="1:11" ht="13.5" thickBot="1">
      <c r="A24" s="27"/>
      <c r="B24" s="12"/>
      <c r="C24" s="30"/>
      <c r="D24" s="14"/>
      <c r="E24" s="12"/>
      <c r="F24" s="15"/>
      <c r="G24" s="15" t="s">
        <v>47</v>
      </c>
      <c r="H24" s="15" t="s">
        <v>81</v>
      </c>
      <c r="I24" s="16">
        <v>54871.08</v>
      </c>
      <c r="J24" s="317"/>
    </row>
    <row r="25" spans="1:11" ht="13.5" thickTop="1">
      <c r="A25" s="27"/>
      <c r="B25" s="12"/>
      <c r="C25" s="30"/>
      <c r="D25" s="14"/>
      <c r="E25" s="12"/>
      <c r="F25" s="12"/>
      <c r="G25" s="12"/>
      <c r="H25" s="12"/>
      <c r="I25" s="13"/>
      <c r="J25" s="315">
        <f>SUM(I26:I31)</f>
        <v>6150079.7300000004</v>
      </c>
    </row>
    <row r="26" spans="1:11">
      <c r="A26" s="27"/>
      <c r="B26" s="12"/>
      <c r="C26" s="30"/>
      <c r="D26" s="14"/>
      <c r="E26" s="17" t="s">
        <v>83</v>
      </c>
      <c r="F26" s="12" t="s">
        <v>29</v>
      </c>
      <c r="G26" s="12" t="s">
        <v>48</v>
      </c>
      <c r="H26" s="12" t="s">
        <v>74</v>
      </c>
      <c r="I26" s="13">
        <v>136408.38</v>
      </c>
      <c r="J26" s="316"/>
    </row>
    <row r="27" spans="1:11">
      <c r="A27" s="27"/>
      <c r="B27" s="12"/>
      <c r="C27" s="30"/>
      <c r="D27" s="14"/>
      <c r="E27" s="1" t="s">
        <v>84</v>
      </c>
      <c r="F27" s="12"/>
      <c r="G27" s="12" t="s">
        <v>49</v>
      </c>
      <c r="H27" s="12" t="s">
        <v>76</v>
      </c>
      <c r="I27" s="13">
        <v>67547.03</v>
      </c>
      <c r="J27" s="316"/>
    </row>
    <row r="28" spans="1:11">
      <c r="A28" s="27"/>
      <c r="B28" s="12"/>
      <c r="C28" s="30"/>
      <c r="D28" s="14"/>
      <c r="E28" s="12"/>
      <c r="F28" s="12"/>
      <c r="G28" s="12" t="s">
        <v>50</v>
      </c>
      <c r="H28" s="12" t="s">
        <v>85</v>
      </c>
      <c r="I28" s="13">
        <v>218930.3</v>
      </c>
      <c r="J28" s="316"/>
    </row>
    <row r="29" spans="1:11">
      <c r="A29" s="27"/>
      <c r="B29" s="12"/>
      <c r="C29" s="30"/>
      <c r="D29" s="14"/>
      <c r="E29" s="12"/>
      <c r="F29" s="12"/>
      <c r="G29" s="12" t="s">
        <v>51</v>
      </c>
      <c r="H29" s="12" t="s">
        <v>86</v>
      </c>
      <c r="I29" s="13">
        <v>3917360.91</v>
      </c>
      <c r="J29" s="316"/>
    </row>
    <row r="30" spans="1:11">
      <c r="A30" s="27"/>
      <c r="B30" s="12"/>
      <c r="C30" s="30"/>
      <c r="D30" s="14"/>
      <c r="E30" s="12"/>
      <c r="F30" s="12"/>
      <c r="G30" s="12" t="s">
        <v>52</v>
      </c>
      <c r="H30" s="12" t="s">
        <v>87</v>
      </c>
      <c r="I30" s="13">
        <v>1607524.74</v>
      </c>
      <c r="J30" s="316"/>
    </row>
    <row r="31" spans="1:11" ht="13.5" thickBot="1">
      <c r="A31" s="27"/>
      <c r="B31" s="12"/>
      <c r="C31" s="30"/>
      <c r="D31" s="14"/>
      <c r="E31" s="12"/>
      <c r="F31" s="15"/>
      <c r="G31" s="15" t="s">
        <v>53</v>
      </c>
      <c r="H31" s="15" t="s">
        <v>88</v>
      </c>
      <c r="I31" s="16">
        <v>202308.37</v>
      </c>
      <c r="J31" s="317"/>
    </row>
    <row r="32" spans="1:11" ht="13.5" thickTop="1">
      <c r="A32" s="27"/>
      <c r="B32" s="12"/>
      <c r="C32" s="30"/>
      <c r="D32" s="14"/>
      <c r="E32" s="12"/>
      <c r="F32" s="12"/>
      <c r="G32" s="12"/>
      <c r="H32" s="12"/>
      <c r="I32" s="13"/>
      <c r="J32" s="315">
        <f>SUM(I33:I39)</f>
        <v>2788.5</v>
      </c>
    </row>
    <row r="33" spans="1:10">
      <c r="A33" s="27"/>
      <c r="B33" s="12"/>
      <c r="C33" s="30"/>
      <c r="D33" s="14"/>
      <c r="E33" s="17" t="s">
        <v>89</v>
      </c>
      <c r="F33" s="12" t="s">
        <v>29</v>
      </c>
      <c r="G33" s="12" t="s">
        <v>54</v>
      </c>
      <c r="H33" s="12" t="s">
        <v>90</v>
      </c>
      <c r="I33" s="13">
        <v>0</v>
      </c>
      <c r="J33" s="316"/>
    </row>
    <row r="34" spans="1:10">
      <c r="A34" s="27"/>
      <c r="B34" s="12"/>
      <c r="C34" s="30"/>
      <c r="D34" s="14"/>
      <c r="E34" s="1" t="s">
        <v>1</v>
      </c>
      <c r="F34" s="12"/>
      <c r="G34" s="12" t="s">
        <v>55</v>
      </c>
      <c r="H34" s="12" t="s">
        <v>91</v>
      </c>
      <c r="I34" s="13">
        <v>110</v>
      </c>
      <c r="J34" s="316"/>
    </row>
    <row r="35" spans="1:10">
      <c r="A35" s="27"/>
      <c r="B35" s="12"/>
      <c r="C35" s="30"/>
      <c r="D35" s="14"/>
      <c r="E35" s="12"/>
      <c r="F35" s="12"/>
      <c r="G35" s="12" t="s">
        <v>56</v>
      </c>
      <c r="H35" s="12" t="s">
        <v>92</v>
      </c>
      <c r="I35" s="13">
        <v>0</v>
      </c>
      <c r="J35" s="316"/>
    </row>
    <row r="36" spans="1:10">
      <c r="A36" s="27"/>
      <c r="B36" s="12"/>
      <c r="C36" s="30"/>
      <c r="D36" s="14"/>
      <c r="E36" s="12"/>
      <c r="F36" s="12"/>
      <c r="G36" s="12" t="s">
        <v>57</v>
      </c>
      <c r="H36" s="12" t="s">
        <v>93</v>
      </c>
      <c r="I36" s="13">
        <v>97.75</v>
      </c>
      <c r="J36" s="316"/>
    </row>
    <row r="37" spans="1:10">
      <c r="A37" s="27"/>
      <c r="B37" s="12"/>
      <c r="C37" s="30"/>
      <c r="D37" s="14"/>
      <c r="E37" s="12"/>
      <c r="F37" s="12"/>
      <c r="G37" s="12" t="s">
        <v>58</v>
      </c>
      <c r="H37" s="12" t="s">
        <v>94</v>
      </c>
      <c r="I37" s="13">
        <v>2452.75</v>
      </c>
      <c r="J37" s="316"/>
    </row>
    <row r="38" spans="1:10">
      <c r="A38" s="27"/>
      <c r="B38" s="12"/>
      <c r="C38" s="30"/>
      <c r="D38" s="14"/>
      <c r="E38" s="12"/>
      <c r="F38" s="12"/>
      <c r="G38" s="12" t="s">
        <v>59</v>
      </c>
      <c r="H38" s="12" t="s">
        <v>95</v>
      </c>
      <c r="I38" s="13">
        <v>128</v>
      </c>
      <c r="J38" s="316"/>
    </row>
    <row r="39" spans="1:10" ht="13.5" thickBot="1">
      <c r="A39" s="27"/>
      <c r="B39" s="12"/>
      <c r="C39" s="30"/>
      <c r="D39" s="14"/>
      <c r="E39" s="12"/>
      <c r="F39" s="15"/>
      <c r="G39" s="15" t="s">
        <v>60</v>
      </c>
      <c r="H39" s="15" t="s">
        <v>76</v>
      </c>
      <c r="I39" s="16">
        <v>0</v>
      </c>
      <c r="J39" s="317"/>
    </row>
    <row r="40" spans="1:10" ht="13.5" thickTop="1">
      <c r="A40" s="27"/>
      <c r="B40" s="12"/>
      <c r="C40" s="30"/>
      <c r="D40" s="14"/>
      <c r="E40" s="12"/>
      <c r="F40" s="12"/>
      <c r="G40" s="12"/>
      <c r="H40" s="12"/>
      <c r="I40" s="30"/>
      <c r="J40" s="31"/>
    </row>
    <row r="41" spans="1:10">
      <c r="A41" s="27"/>
      <c r="B41" s="12"/>
      <c r="C41" s="30"/>
      <c r="D41" s="14"/>
      <c r="E41" s="12"/>
      <c r="F41" s="12"/>
      <c r="G41" s="12"/>
      <c r="H41" s="32" t="s">
        <v>2</v>
      </c>
      <c r="I41" s="30"/>
      <c r="J41" s="33">
        <f>SUM(J4:J39)</f>
        <v>8313246.1500000004</v>
      </c>
    </row>
    <row r="42" spans="1:10" ht="13.5" thickBot="1">
      <c r="A42" s="34"/>
      <c r="B42" s="15"/>
      <c r="C42" s="35"/>
      <c r="D42" s="18"/>
      <c r="E42" s="12"/>
      <c r="F42" s="12"/>
      <c r="G42" s="12"/>
      <c r="H42" s="36" t="s">
        <v>96</v>
      </c>
      <c r="I42" s="35"/>
      <c r="J42" s="37">
        <f>D43-J41</f>
        <v>673218.43999999948</v>
      </c>
    </row>
    <row r="43" spans="1:10" ht="13.5" thickBot="1">
      <c r="A43" s="34"/>
      <c r="B43" s="38" t="s">
        <v>98</v>
      </c>
      <c r="C43" s="39"/>
      <c r="D43" s="40">
        <f>D18+D21</f>
        <v>8986464.5899999999</v>
      </c>
      <c r="E43" s="41"/>
      <c r="F43" s="41"/>
      <c r="G43" s="41"/>
      <c r="H43" s="38" t="s">
        <v>97</v>
      </c>
      <c r="I43" s="39"/>
      <c r="J43" s="40">
        <f>J41+J42</f>
        <v>8986464.5899999999</v>
      </c>
    </row>
    <row r="44" spans="1:10">
      <c r="B44" s="4"/>
      <c r="C44" s="42"/>
    </row>
  </sheetData>
  <mergeCells count="12">
    <mergeCell ref="J17:J24"/>
    <mergeCell ref="J25:J31"/>
    <mergeCell ref="A1:J1"/>
    <mergeCell ref="E2:J2"/>
    <mergeCell ref="J4:J7"/>
    <mergeCell ref="J8:J13"/>
    <mergeCell ref="J32:J39"/>
    <mergeCell ref="A14:A17"/>
    <mergeCell ref="A5:A13"/>
    <mergeCell ref="A3:D3"/>
    <mergeCell ref="E3:J3"/>
    <mergeCell ref="J14:J16"/>
  </mergeCells>
  <phoneticPr fontId="2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2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 s="63" customFormat="1" ht="13.5" customHeight="1">
      <c r="A1" s="331" t="s">
        <v>130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63" customFormat="1" ht="11.25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 s="63" customFormat="1" ht="11.25">
      <c r="A3" s="218" t="s">
        <v>150</v>
      </c>
      <c r="B3" s="218"/>
      <c r="C3" s="97"/>
      <c r="D3" s="97"/>
      <c r="E3" s="333" t="s">
        <v>150</v>
      </c>
      <c r="F3" s="333"/>
      <c r="G3" s="333"/>
      <c r="H3" s="333"/>
      <c r="I3" s="332"/>
      <c r="J3" s="332"/>
    </row>
    <row r="4" spans="1:10" s="63" customFormat="1" ht="12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65" t="s">
        <v>5</v>
      </c>
      <c r="F5" s="63" t="s">
        <v>29</v>
      </c>
      <c r="G5" s="63" t="s">
        <v>30</v>
      </c>
      <c r="H5" s="63" t="s">
        <v>61</v>
      </c>
      <c r="I5" s="225">
        <v>980257.56</v>
      </c>
      <c r="J5" s="276">
        <f>I5</f>
        <v>980257.56</v>
      </c>
    </row>
    <row r="6" spans="1:10">
      <c r="A6" s="327" t="s">
        <v>6</v>
      </c>
      <c r="B6" s="63" t="s">
        <v>7</v>
      </c>
      <c r="C6" s="256">
        <v>3918815.04</v>
      </c>
      <c r="D6" s="89"/>
      <c r="E6" s="62" t="s">
        <v>28</v>
      </c>
      <c r="F6" s="63"/>
      <c r="G6" s="63" t="s">
        <v>31</v>
      </c>
      <c r="H6" s="63" t="s">
        <v>62</v>
      </c>
      <c r="I6" s="229"/>
      <c r="J6" s="277"/>
    </row>
    <row r="7" spans="1:10">
      <c r="A7" s="327"/>
      <c r="B7" s="63" t="s">
        <v>8</v>
      </c>
      <c r="C7" s="256">
        <v>57005.06</v>
      </c>
      <c r="D7" s="89"/>
      <c r="E7" s="85" t="s">
        <v>300</v>
      </c>
      <c r="F7" s="63"/>
      <c r="G7" s="63" t="s">
        <v>32</v>
      </c>
      <c r="H7" s="63" t="s">
        <v>63</v>
      </c>
      <c r="I7" s="229">
        <v>16081.8</v>
      </c>
      <c r="J7" s="336">
        <f>SUM(I7:I8)</f>
        <v>36416.44</v>
      </c>
    </row>
    <row r="8" spans="1:10" ht="13.5" customHeight="1" thickBot="1">
      <c r="A8" s="327"/>
      <c r="B8" s="63" t="s">
        <v>156</v>
      </c>
      <c r="C8" s="256">
        <v>45046.95</v>
      </c>
      <c r="D8" s="89"/>
      <c r="E8" s="62"/>
      <c r="F8" s="215"/>
      <c r="G8" s="215" t="s">
        <v>33</v>
      </c>
      <c r="H8" s="215" t="s">
        <v>64</v>
      </c>
      <c r="I8" s="234">
        <v>20334.64</v>
      </c>
      <c r="J8" s="337"/>
    </row>
    <row r="9" spans="1:10" ht="13.5" thickTop="1">
      <c r="A9" s="327"/>
      <c r="B9" s="63" t="s">
        <v>10</v>
      </c>
      <c r="C9" s="256">
        <v>67627.44</v>
      </c>
      <c r="D9" s="89"/>
      <c r="E9" s="69"/>
      <c r="F9" s="63"/>
      <c r="G9" s="63"/>
      <c r="H9" s="63"/>
      <c r="I9" s="229"/>
      <c r="J9" s="328">
        <f>SUM(I10:I14)</f>
        <v>315675.46999999997</v>
      </c>
    </row>
    <row r="10" spans="1:10">
      <c r="A10" s="327"/>
      <c r="B10" s="63" t="s">
        <v>151</v>
      </c>
      <c r="C10" s="256">
        <v>122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42488.6</v>
      </c>
      <c r="J10" s="329"/>
    </row>
    <row r="11" spans="1:10">
      <c r="A11" s="327"/>
      <c r="B11" s="63" t="s">
        <v>12</v>
      </c>
      <c r="C11" s="256">
        <v>185953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12876.27</v>
      </c>
      <c r="J11" s="329"/>
    </row>
    <row r="12" spans="1:10">
      <c r="A12" s="327"/>
      <c r="B12" s="63" t="s">
        <v>128</v>
      </c>
      <c r="C12" s="256">
        <v>67280</v>
      </c>
      <c r="D12" s="89"/>
      <c r="E12" s="69"/>
      <c r="F12" s="63"/>
      <c r="G12" s="63" t="s">
        <v>36</v>
      </c>
      <c r="H12" s="63" t="s">
        <v>120</v>
      </c>
      <c r="I12" s="229">
        <v>14326.8</v>
      </c>
      <c r="J12" s="329"/>
    </row>
    <row r="13" spans="1:10">
      <c r="A13" s="327"/>
      <c r="B13" s="63" t="s">
        <v>157</v>
      </c>
      <c r="C13" s="256">
        <v>364</v>
      </c>
      <c r="D13" s="89"/>
      <c r="E13" s="69"/>
      <c r="F13" s="63"/>
      <c r="G13" s="63" t="s">
        <v>37</v>
      </c>
      <c r="H13" s="63" t="s">
        <v>121</v>
      </c>
      <c r="I13" s="229">
        <v>158322</v>
      </c>
      <c r="J13" s="329"/>
    </row>
    <row r="14" spans="1:10" ht="13.5" thickBot="1">
      <c r="A14" s="327"/>
      <c r="B14" s="215" t="s">
        <v>14</v>
      </c>
      <c r="C14" s="256">
        <v>1492.56</v>
      </c>
      <c r="D14" s="84"/>
      <c r="E14" s="69"/>
      <c r="F14" s="215"/>
      <c r="G14" s="215" t="s">
        <v>38</v>
      </c>
      <c r="H14" s="215" t="s">
        <v>122</v>
      </c>
      <c r="I14" s="234">
        <v>87661.8</v>
      </c>
      <c r="J14" s="330"/>
    </row>
    <row r="15" spans="1:10" ht="14.25" thickTop="1" thickBot="1">
      <c r="A15" s="327"/>
      <c r="B15" s="75" t="s">
        <v>15</v>
      </c>
      <c r="C15" s="259">
        <f>SUM(C6:C14)</f>
        <v>4343706.05</v>
      </c>
      <c r="D15" s="82">
        <f>C15</f>
        <v>4343706.05</v>
      </c>
      <c r="E15" s="69"/>
      <c r="F15" s="63"/>
      <c r="G15" s="63"/>
      <c r="H15" s="63"/>
      <c r="I15" s="229"/>
      <c r="J15" s="328">
        <f>SUM(I16:I17)</f>
        <v>84274.14</v>
      </c>
    </row>
    <row r="16" spans="1:10" ht="13.5" thickTop="1">
      <c r="A16" s="327" t="s">
        <v>16</v>
      </c>
      <c r="B16" s="216" t="s">
        <v>17</v>
      </c>
      <c r="C16" s="260">
        <v>1523355.03</v>
      </c>
      <c r="D16" s="261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39934.33</v>
      </c>
      <c r="J16" s="329"/>
    </row>
    <row r="17" spans="1:11" ht="13.5" thickBot="1">
      <c r="A17" s="327"/>
      <c r="B17" s="63" t="s">
        <v>10</v>
      </c>
      <c r="C17" s="256">
        <v>46398.6</v>
      </c>
      <c r="D17" s="89"/>
      <c r="E17" s="62" t="s">
        <v>114</v>
      </c>
      <c r="F17" s="215"/>
      <c r="G17" s="215" t="s">
        <v>40</v>
      </c>
      <c r="H17" s="215" t="s">
        <v>76</v>
      </c>
      <c r="I17" s="234">
        <v>44339.81</v>
      </c>
      <c r="J17" s="330"/>
    </row>
    <row r="18" spans="1:11" ht="14.25" thickTop="1" thickBot="1">
      <c r="A18" s="327"/>
      <c r="B18" s="215" t="s">
        <v>14</v>
      </c>
      <c r="C18" s="262">
        <v>2178.5</v>
      </c>
      <c r="D18" s="84"/>
      <c r="E18" s="69"/>
      <c r="F18" s="63"/>
      <c r="G18" s="63"/>
      <c r="H18" s="63"/>
      <c r="I18" s="229"/>
      <c r="J18" s="328">
        <f>SUM(I19:I20)</f>
        <v>727145.85</v>
      </c>
    </row>
    <row r="19" spans="1:11" ht="14.25" thickTop="1" thickBot="1">
      <c r="A19" s="327"/>
      <c r="B19" s="81" t="s">
        <v>18</v>
      </c>
      <c r="C19" s="262">
        <f>SUM(C16:C18)</f>
        <v>1571932.1300000001</v>
      </c>
      <c r="D19" s="84">
        <f>C19</f>
        <v>1571932.1300000001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546295.44999999995</v>
      </c>
      <c r="J19" s="329"/>
    </row>
    <row r="20" spans="1:11" ht="14.25" thickTop="1" thickBot="1">
      <c r="A20" s="67"/>
      <c r="B20" s="75" t="s">
        <v>23</v>
      </c>
      <c r="C20" s="259"/>
      <c r="D20" s="82">
        <f>D15+D19</f>
        <v>5915638.1799999997</v>
      </c>
      <c r="E20" s="62" t="s">
        <v>116</v>
      </c>
      <c r="F20" s="215"/>
      <c r="G20" s="215" t="s">
        <v>40</v>
      </c>
      <c r="H20" s="215" t="s">
        <v>118</v>
      </c>
      <c r="I20" s="234">
        <v>180850.4</v>
      </c>
      <c r="J20" s="330"/>
    </row>
    <row r="21" spans="1:11" ht="13.5" thickTop="1">
      <c r="A21" s="62" t="s">
        <v>19</v>
      </c>
      <c r="B21" s="216" t="s">
        <v>22</v>
      </c>
      <c r="C21" s="260"/>
      <c r="D21" s="261"/>
      <c r="E21" s="62"/>
      <c r="F21" s="63"/>
      <c r="G21" s="63"/>
      <c r="H21" s="63"/>
      <c r="I21" s="229"/>
      <c r="J21" s="328">
        <f>SUM(I22:I28)</f>
        <v>711725.11999999988</v>
      </c>
    </row>
    <row r="22" spans="1:11" ht="13.5" thickBot="1">
      <c r="A22" s="69" t="s">
        <v>20</v>
      </c>
      <c r="B22" s="215" t="s">
        <v>21</v>
      </c>
      <c r="C22" s="262">
        <v>22876</v>
      </c>
      <c r="D22" s="84">
        <f>C22</f>
        <v>22876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200721.93</v>
      </c>
      <c r="J22" s="329"/>
    </row>
    <row r="23" spans="1:11" ht="14.25" thickTop="1" thickBot="1">
      <c r="A23" s="69"/>
      <c r="B23" s="75" t="s">
        <v>24</v>
      </c>
      <c r="C23" s="259">
        <f>SUM(C21:C22)</f>
        <v>22876</v>
      </c>
      <c r="D23" s="82"/>
      <c r="E23" s="62" t="s">
        <v>102</v>
      </c>
      <c r="F23" s="63"/>
      <c r="G23" s="63" t="s">
        <v>42</v>
      </c>
      <c r="H23" s="63" t="s">
        <v>76</v>
      </c>
      <c r="I23" s="229">
        <v>55724.59</v>
      </c>
      <c r="J23" s="329"/>
    </row>
    <row r="24" spans="1:11" ht="13.5" thickTop="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337808.17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51286.1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2433.5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52410.34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11340.49</v>
      </c>
      <c r="J28" s="330"/>
    </row>
    <row r="29" spans="1:11" ht="13.5" thickTop="1">
      <c r="A29" s="69"/>
      <c r="B29" s="63"/>
      <c r="C29" s="121"/>
      <c r="D29" s="89"/>
      <c r="E29" s="69"/>
      <c r="F29" s="216"/>
      <c r="G29" s="216"/>
      <c r="H29" s="216"/>
      <c r="I29" s="237"/>
      <c r="J29" s="328">
        <f>SUM(I30:I35)</f>
        <v>1516428.2400000002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61128.75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25021.79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132324.26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689614.79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608338.65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0" ht="13.5" thickTop="1">
      <c r="A36" s="69"/>
      <c r="B36" s="63"/>
      <c r="C36" s="121"/>
      <c r="D36" s="89"/>
      <c r="E36" s="69"/>
      <c r="F36" s="216"/>
      <c r="G36" s="216"/>
      <c r="H36" s="216"/>
      <c r="I36" s="237"/>
      <c r="J36" s="328">
        <f>SUM(I37:I44)</f>
        <v>113594.81000000003</v>
      </c>
    </row>
    <row r="37" spans="1:10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4230.1499999999996</v>
      </c>
      <c r="J37" s="325"/>
    </row>
    <row r="38" spans="1:10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865.97</v>
      </c>
      <c r="J38" s="325"/>
    </row>
    <row r="39" spans="1:10" ht="12.75" customHeight="1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48381.9</v>
      </c>
      <c r="J39" s="325"/>
    </row>
    <row r="40" spans="1:10" ht="12.75" customHeight="1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21667.64</v>
      </c>
      <c r="J40" s="325"/>
    </row>
    <row r="41" spans="1:10" ht="12.75" customHeight="1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>
        <v>5701.44</v>
      </c>
      <c r="J41" s="325"/>
    </row>
    <row r="42" spans="1:10" ht="12.75" customHeight="1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1809.6</v>
      </c>
      <c r="J42" s="325"/>
    </row>
    <row r="43" spans="1:10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29">
        <v>18824.79</v>
      </c>
      <c r="J43" s="325"/>
    </row>
    <row r="44" spans="1:10" ht="13.5" customHeight="1" thickBot="1">
      <c r="A44" s="69"/>
      <c r="B44" s="63"/>
      <c r="C44" s="121"/>
      <c r="D44" s="89"/>
      <c r="E44" s="69"/>
      <c r="F44" s="215"/>
      <c r="G44" s="215" t="s">
        <v>154</v>
      </c>
      <c r="H44" s="215" t="s">
        <v>155</v>
      </c>
      <c r="I44" s="234">
        <v>12113.32</v>
      </c>
      <c r="J44" s="326"/>
    </row>
    <row r="45" spans="1:10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4485517.63</v>
      </c>
    </row>
    <row r="46" spans="1:10" ht="13.5" thickBot="1">
      <c r="A46" s="69"/>
      <c r="B46" s="63"/>
      <c r="C46" s="121"/>
      <c r="D46" s="89"/>
      <c r="E46" s="69"/>
      <c r="F46" s="63"/>
      <c r="G46" s="63"/>
      <c r="H46" s="264" t="s">
        <v>96</v>
      </c>
      <c r="I46" s="234"/>
      <c r="J46" s="84">
        <f>D47-J45</f>
        <v>1452996.5499999998</v>
      </c>
    </row>
    <row r="47" spans="1:10" ht="14.25" thickTop="1" thickBot="1">
      <c r="A47" s="147"/>
      <c r="B47" s="265" t="s">
        <v>98</v>
      </c>
      <c r="C47" s="149"/>
      <c r="D47" s="190">
        <f>D20+D22</f>
        <v>5938514.1799999997</v>
      </c>
      <c r="E47" s="147"/>
      <c r="F47" s="148"/>
      <c r="G47" s="148"/>
      <c r="H47" s="265" t="s">
        <v>97</v>
      </c>
      <c r="I47" s="245"/>
      <c r="J47" s="190">
        <f>J45+J46</f>
        <v>5938514.1799999997</v>
      </c>
    </row>
    <row r="48" spans="1:10">
      <c r="B48" s="267"/>
      <c r="C48" s="122"/>
    </row>
  </sheetData>
  <mergeCells count="14">
    <mergeCell ref="J18:J20"/>
    <mergeCell ref="J21:J28"/>
    <mergeCell ref="J29:J35"/>
    <mergeCell ref="A6:A15"/>
    <mergeCell ref="A1:J1"/>
    <mergeCell ref="E3:J3"/>
    <mergeCell ref="A4:D4"/>
    <mergeCell ref="E4:J4"/>
    <mergeCell ref="A2:J2"/>
    <mergeCell ref="J36:J44"/>
    <mergeCell ref="J7:J8"/>
    <mergeCell ref="A16:A19"/>
    <mergeCell ref="J15:J17"/>
    <mergeCell ref="J9:J1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B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253" customWidth="1"/>
    <col min="11" max="12" width="11.42578125" style="60"/>
    <col min="13" max="16384" width="11.42578125" style="58"/>
  </cols>
  <sheetData>
    <row r="1" spans="1:10" s="63" customFormat="1" ht="13.5" customHeight="1">
      <c r="A1" s="331" t="s">
        <v>134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63" customFormat="1" ht="11.25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 s="63" customFormat="1" ht="11.25">
      <c r="A3" s="218" t="s">
        <v>150</v>
      </c>
      <c r="B3" s="218"/>
      <c r="C3" s="97"/>
      <c r="D3" s="97"/>
      <c r="E3" s="333" t="s">
        <v>150</v>
      </c>
      <c r="F3" s="333"/>
      <c r="G3" s="333"/>
      <c r="H3" s="333"/>
      <c r="I3" s="332"/>
      <c r="J3" s="332"/>
    </row>
    <row r="4" spans="1:10" s="63" customFormat="1" ht="12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126" t="s">
        <v>3</v>
      </c>
      <c r="B5" s="127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719767.44</v>
      </c>
      <c r="J5" s="255">
        <f>I5</f>
        <v>719767.44</v>
      </c>
    </row>
    <row r="6" spans="1:10">
      <c r="A6" s="327" t="s">
        <v>6</v>
      </c>
      <c r="B6" s="63" t="s">
        <v>7</v>
      </c>
      <c r="C6" s="256">
        <v>1602892.38</v>
      </c>
      <c r="D6" s="89"/>
      <c r="E6" s="62" t="s">
        <v>28</v>
      </c>
      <c r="F6" s="63"/>
      <c r="G6" s="63" t="s">
        <v>31</v>
      </c>
      <c r="H6" s="63" t="s">
        <v>62</v>
      </c>
      <c r="I6" s="229"/>
      <c r="J6" s="258"/>
    </row>
    <row r="7" spans="1:10">
      <c r="A7" s="327"/>
      <c r="B7" s="63" t="s">
        <v>8</v>
      </c>
      <c r="C7" s="256">
        <v>47276.25</v>
      </c>
      <c r="D7" s="89"/>
      <c r="E7" s="85" t="s">
        <v>300</v>
      </c>
      <c r="F7" s="63"/>
      <c r="G7" s="63" t="s">
        <v>32</v>
      </c>
      <c r="H7" s="63" t="s">
        <v>63</v>
      </c>
      <c r="I7" s="229">
        <v>17628.12</v>
      </c>
      <c r="J7" s="339">
        <f>SUM(I7:I8)</f>
        <v>39918.050000000003</v>
      </c>
    </row>
    <row r="8" spans="1:10" ht="13.5" customHeight="1" thickBot="1">
      <c r="A8" s="327"/>
      <c r="B8" s="63" t="s">
        <v>161</v>
      </c>
      <c r="C8" s="256">
        <v>36137.67</v>
      </c>
      <c r="D8" s="89"/>
      <c r="E8" s="69"/>
      <c r="F8" s="215"/>
      <c r="G8" s="215" t="s">
        <v>33</v>
      </c>
      <c r="H8" s="215" t="s">
        <v>64</v>
      </c>
      <c r="I8" s="234">
        <v>22289.93</v>
      </c>
      <c r="J8" s="340"/>
    </row>
    <row r="9" spans="1:10" ht="13.5" thickTop="1">
      <c r="A9" s="327"/>
      <c r="B9" s="63" t="s">
        <v>10</v>
      </c>
      <c r="C9" s="256">
        <v>40824.54</v>
      </c>
      <c r="D9" s="89"/>
      <c r="E9" s="69"/>
      <c r="F9" s="63"/>
      <c r="G9" s="63"/>
      <c r="H9" s="63"/>
      <c r="I9" s="229"/>
      <c r="J9" s="338">
        <f>SUM(I10:I14)</f>
        <v>347624.72</v>
      </c>
    </row>
    <row r="10" spans="1:10">
      <c r="A10" s="327"/>
      <c r="B10" s="63" t="s">
        <v>151</v>
      </c>
      <c r="C10" s="256">
        <v>10720.5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46436.07</v>
      </c>
      <c r="J10" s="341"/>
    </row>
    <row r="11" spans="1:10">
      <c r="A11" s="327"/>
      <c r="B11" s="63" t="s">
        <v>12</v>
      </c>
      <c r="C11" s="256">
        <v>60950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14114.4</v>
      </c>
      <c r="J11" s="341"/>
    </row>
    <row r="12" spans="1:10">
      <c r="A12" s="327"/>
      <c r="B12" s="63" t="s">
        <v>128</v>
      </c>
      <c r="C12" s="256">
        <v>20080</v>
      </c>
      <c r="D12" s="89"/>
      <c r="E12" s="69"/>
      <c r="F12" s="63"/>
      <c r="G12" s="63" t="s">
        <v>36</v>
      </c>
      <c r="H12" s="63" t="s">
        <v>120</v>
      </c>
      <c r="I12" s="229">
        <v>15704.41</v>
      </c>
      <c r="J12" s="341"/>
    </row>
    <row r="13" spans="1:10">
      <c r="A13" s="327"/>
      <c r="B13" s="63" t="s">
        <v>157</v>
      </c>
      <c r="C13" s="256">
        <v>860</v>
      </c>
      <c r="D13" s="89"/>
      <c r="E13" s="69"/>
      <c r="F13" s="63"/>
      <c r="G13" s="63" t="s">
        <v>37</v>
      </c>
      <c r="H13" s="63" t="s">
        <v>121</v>
      </c>
      <c r="I13" s="229">
        <v>173789.86</v>
      </c>
      <c r="J13" s="341"/>
    </row>
    <row r="14" spans="1:10" ht="13.5" thickBot="1">
      <c r="A14" s="327"/>
      <c r="B14" s="63" t="s">
        <v>14</v>
      </c>
      <c r="C14" s="256">
        <v>996.53</v>
      </c>
      <c r="D14" s="84"/>
      <c r="E14" s="69"/>
      <c r="F14" s="215"/>
      <c r="G14" s="215" t="s">
        <v>38</v>
      </c>
      <c r="H14" s="215" t="s">
        <v>122</v>
      </c>
      <c r="I14" s="234">
        <v>97579.98</v>
      </c>
      <c r="J14" s="342"/>
    </row>
    <row r="15" spans="1:10" ht="14.25" thickTop="1" thickBot="1">
      <c r="A15" s="327"/>
      <c r="B15" s="75" t="s">
        <v>15</v>
      </c>
      <c r="C15" s="259">
        <f>SUM(C6:C14)</f>
        <v>1820737.8699999999</v>
      </c>
      <c r="D15" s="82">
        <f>C15</f>
        <v>1820737.8699999999</v>
      </c>
      <c r="E15" s="69"/>
      <c r="F15" s="63"/>
      <c r="G15" s="63"/>
      <c r="H15" s="63"/>
      <c r="I15" s="229"/>
      <c r="J15" s="338">
        <f>SUM(I16:I17)</f>
        <v>78776.850000000006</v>
      </c>
    </row>
    <row r="16" spans="1:10" ht="13.5" thickTop="1">
      <c r="A16" s="327" t="s">
        <v>16</v>
      </c>
      <c r="B16" s="216" t="s">
        <v>17</v>
      </c>
      <c r="C16" s="260">
        <v>1448932.21</v>
      </c>
      <c r="D16" s="261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38339.17</v>
      </c>
      <c r="J16" s="341"/>
    </row>
    <row r="17" spans="1:11" ht="13.5" thickBot="1">
      <c r="A17" s="327"/>
      <c r="B17" s="63" t="s">
        <v>10</v>
      </c>
      <c r="C17" s="256">
        <v>68760.3</v>
      </c>
      <c r="D17" s="89"/>
      <c r="E17" s="62" t="s">
        <v>114</v>
      </c>
      <c r="F17" s="215"/>
      <c r="G17" s="215" t="s">
        <v>40</v>
      </c>
      <c r="H17" s="215" t="s">
        <v>76</v>
      </c>
      <c r="I17" s="234">
        <v>40437.68</v>
      </c>
      <c r="J17" s="342"/>
    </row>
    <row r="18" spans="1:11" ht="14.25" thickTop="1" thickBot="1">
      <c r="A18" s="327"/>
      <c r="B18" s="215" t="s">
        <v>14</v>
      </c>
      <c r="C18" s="262">
        <v>3269.61</v>
      </c>
      <c r="D18" s="84"/>
      <c r="E18" s="69"/>
      <c r="F18" s="63"/>
      <c r="G18" s="63"/>
      <c r="H18" s="63"/>
      <c r="I18" s="229"/>
      <c r="J18" s="338">
        <f>SUM(I19:I20)</f>
        <v>485409.13</v>
      </c>
    </row>
    <row r="19" spans="1:11" ht="14.25" thickTop="1" thickBot="1">
      <c r="A19" s="327"/>
      <c r="B19" s="81" t="s">
        <v>18</v>
      </c>
      <c r="C19" s="262">
        <f>SUM(C16:C18)</f>
        <v>1520962.12</v>
      </c>
      <c r="D19" s="84">
        <f>C19</f>
        <v>1520962.12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362628.68</v>
      </c>
      <c r="J19" s="341"/>
    </row>
    <row r="20" spans="1:11" ht="14.25" thickTop="1" thickBot="1">
      <c r="A20" s="67"/>
      <c r="B20" s="75" t="s">
        <v>23</v>
      </c>
      <c r="C20" s="259"/>
      <c r="D20" s="82">
        <f>D15+D19</f>
        <v>3341699.99</v>
      </c>
      <c r="E20" s="62" t="s">
        <v>116</v>
      </c>
      <c r="F20" s="215"/>
      <c r="G20" s="215" t="s">
        <v>40</v>
      </c>
      <c r="H20" s="215" t="s">
        <v>118</v>
      </c>
      <c r="I20" s="234">
        <v>122780.45</v>
      </c>
      <c r="J20" s="342"/>
    </row>
    <row r="21" spans="1:11" ht="13.5" thickTop="1">
      <c r="A21" s="62" t="s">
        <v>19</v>
      </c>
      <c r="B21" s="216" t="s">
        <v>22</v>
      </c>
      <c r="C21" s="260"/>
      <c r="D21" s="261"/>
      <c r="E21" s="62"/>
      <c r="F21" s="63"/>
      <c r="G21" s="63"/>
      <c r="H21" s="63"/>
      <c r="I21" s="229"/>
      <c r="J21" s="338">
        <f>SUM(I22:I28)</f>
        <v>500604.82000000007</v>
      </c>
    </row>
    <row r="22" spans="1:11" ht="13.5" thickBot="1">
      <c r="A22" s="91" t="s">
        <v>20</v>
      </c>
      <c r="B22" s="215" t="s">
        <v>21</v>
      </c>
      <c r="C22" s="262">
        <v>25568</v>
      </c>
      <c r="D22" s="84"/>
      <c r="E22" s="65" t="s">
        <v>82</v>
      </c>
      <c r="F22" s="63" t="s">
        <v>29</v>
      </c>
      <c r="G22" s="63" t="s">
        <v>41</v>
      </c>
      <c r="H22" s="63" t="s">
        <v>74</v>
      </c>
      <c r="I22" s="229">
        <v>163542.17000000001</v>
      </c>
      <c r="J22" s="341"/>
    </row>
    <row r="23" spans="1:11" ht="14.25" thickTop="1" thickBot="1">
      <c r="A23" s="69"/>
      <c r="B23" s="75" t="s">
        <v>24</v>
      </c>
      <c r="C23" s="259">
        <f>SUM(C21:C22)</f>
        <v>25568</v>
      </c>
      <c r="D23" s="82">
        <f>C23</f>
        <v>25568</v>
      </c>
      <c r="E23" s="62" t="s">
        <v>102</v>
      </c>
      <c r="F23" s="63"/>
      <c r="G23" s="63" t="s">
        <v>42</v>
      </c>
      <c r="H23" s="63" t="s">
        <v>76</v>
      </c>
      <c r="I23" s="229">
        <v>38840.800000000003</v>
      </c>
      <c r="J23" s="341"/>
    </row>
    <row r="24" spans="1:11" ht="13.5" thickTop="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276584.06</v>
      </c>
      <c r="J24" s="341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4305.46</v>
      </c>
      <c r="J25" s="341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/>
      <c r="J26" s="341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9813.33</v>
      </c>
      <c r="J27" s="341"/>
    </row>
    <row r="28" spans="1:11" ht="13.5" thickBot="1">
      <c r="A28" s="69"/>
      <c r="B28" s="63"/>
      <c r="C28" s="121"/>
      <c r="D28" s="92"/>
      <c r="E28" s="69"/>
      <c r="F28" s="215"/>
      <c r="G28" s="215" t="s">
        <v>47</v>
      </c>
      <c r="H28" s="215" t="s">
        <v>81</v>
      </c>
      <c r="I28" s="234">
        <v>7519</v>
      </c>
      <c r="J28" s="342"/>
    </row>
    <row r="29" spans="1:11" ht="13.5" thickTop="1">
      <c r="A29" s="69"/>
      <c r="B29" s="63"/>
      <c r="C29" s="121"/>
      <c r="D29" s="92"/>
      <c r="E29" s="69"/>
      <c r="F29" s="63"/>
      <c r="G29" s="63"/>
      <c r="H29" s="63"/>
      <c r="I29" s="229"/>
      <c r="J29" s="338">
        <v>1167158.78</v>
      </c>
    </row>
    <row r="30" spans="1:11">
      <c r="A30" s="69"/>
      <c r="B30" s="63"/>
      <c r="C30" s="121"/>
      <c r="D30" s="92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50245.49</v>
      </c>
      <c r="J30" s="341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19820.169999999998</v>
      </c>
      <c r="J31" s="341"/>
    </row>
    <row r="32" spans="1:11">
      <c r="A32" s="69"/>
      <c r="B32" s="63"/>
      <c r="C32" s="121"/>
      <c r="D32" s="92"/>
      <c r="E32" s="69"/>
      <c r="F32" s="63"/>
      <c r="G32" s="63" t="s">
        <v>50</v>
      </c>
      <c r="H32" s="63" t="s">
        <v>85</v>
      </c>
      <c r="I32" s="229">
        <v>106687.9</v>
      </c>
      <c r="J32" s="341"/>
      <c r="K32" s="73"/>
    </row>
    <row r="33" spans="1:11">
      <c r="A33" s="69"/>
      <c r="B33" s="63"/>
      <c r="C33" s="121"/>
      <c r="D33" s="92"/>
      <c r="E33" s="69"/>
      <c r="F33" s="63"/>
      <c r="G33" s="63" t="s">
        <v>51</v>
      </c>
      <c r="H33" s="63" t="s">
        <v>86</v>
      </c>
      <c r="I33" s="229">
        <v>326694.13</v>
      </c>
      <c r="J33" s="341"/>
      <c r="K33" s="73"/>
    </row>
    <row r="34" spans="1:11">
      <c r="A34" s="69"/>
      <c r="B34" s="63"/>
      <c r="C34" s="121"/>
      <c r="D34" s="92"/>
      <c r="E34" s="69"/>
      <c r="F34" s="63"/>
      <c r="G34" s="63" t="s">
        <v>52</v>
      </c>
      <c r="H34" s="63" t="s">
        <v>87</v>
      </c>
      <c r="I34" s="229">
        <v>463711.09</v>
      </c>
      <c r="J34" s="341"/>
    </row>
    <row r="35" spans="1:11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42"/>
      <c r="K35" s="73"/>
    </row>
    <row r="36" spans="1:11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38">
        <f>SUM(I37:I44)</f>
        <v>101977.7</v>
      </c>
    </row>
    <row r="37" spans="1:11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7564.5</v>
      </c>
      <c r="J37" s="339"/>
    </row>
    <row r="38" spans="1:11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658.73</v>
      </c>
      <c r="J38" s="339"/>
    </row>
    <row r="39" spans="1:11" ht="12.75" customHeight="1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52914.96</v>
      </c>
      <c r="J39" s="339"/>
    </row>
    <row r="40" spans="1:11" ht="12.75" customHeight="1">
      <c r="A40" s="69"/>
      <c r="B40" s="63"/>
      <c r="C40" s="63"/>
      <c r="D40" s="92"/>
      <c r="E40" s="69"/>
      <c r="F40" s="63"/>
      <c r="G40" s="63" t="s">
        <v>57</v>
      </c>
      <c r="H40" s="63" t="s">
        <v>93</v>
      </c>
      <c r="I40" s="229">
        <v>14376.81</v>
      </c>
      <c r="J40" s="339"/>
    </row>
    <row r="41" spans="1:11" ht="12.75" customHeight="1">
      <c r="A41" s="69"/>
      <c r="B41" s="63"/>
      <c r="C41" s="63"/>
      <c r="D41" s="92"/>
      <c r="E41" s="69"/>
      <c r="F41" s="63"/>
      <c r="G41" s="63" t="s">
        <v>58</v>
      </c>
      <c r="H41" s="63" t="s">
        <v>94</v>
      </c>
      <c r="I41" s="229">
        <v>854.75</v>
      </c>
      <c r="J41" s="339"/>
    </row>
    <row r="42" spans="1:11" ht="12.75" customHeight="1">
      <c r="A42" s="69"/>
      <c r="B42" s="63"/>
      <c r="C42" s="63"/>
      <c r="D42" s="92"/>
      <c r="E42" s="69"/>
      <c r="F42" s="63"/>
      <c r="G42" s="63" t="s">
        <v>59</v>
      </c>
      <c r="H42" s="63" t="s">
        <v>95</v>
      </c>
      <c r="I42" s="229">
        <v>4174.57</v>
      </c>
      <c r="J42" s="339"/>
    </row>
    <row r="43" spans="1:11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29">
        <v>15393.87</v>
      </c>
      <c r="J43" s="339"/>
    </row>
    <row r="44" spans="1:11" ht="13.5" customHeight="1" thickBot="1">
      <c r="A44" s="69"/>
      <c r="B44" s="63"/>
      <c r="C44" s="121"/>
      <c r="D44" s="89"/>
      <c r="E44" s="69"/>
      <c r="F44" s="215"/>
      <c r="G44" s="215" t="s">
        <v>154</v>
      </c>
      <c r="H44" s="215" t="s">
        <v>155</v>
      </c>
      <c r="I44" s="234">
        <v>6039.51</v>
      </c>
      <c r="J44" s="340"/>
    </row>
    <row r="45" spans="1:11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263">
        <f>SUM(J5:J43)</f>
        <v>3441237.49</v>
      </c>
    </row>
    <row r="46" spans="1:11" ht="13.5" thickBot="1">
      <c r="A46" s="69"/>
      <c r="B46" s="63"/>
      <c r="C46" s="121"/>
      <c r="D46" s="89"/>
      <c r="E46" s="69"/>
      <c r="F46" s="63"/>
      <c r="G46" s="63"/>
      <c r="H46" s="264" t="s">
        <v>148</v>
      </c>
      <c r="I46" s="234"/>
      <c r="J46" s="131">
        <f>J45-D47</f>
        <v>73969.5</v>
      </c>
    </row>
    <row r="47" spans="1:11" ht="14.25" thickTop="1" thickBot="1">
      <c r="A47" s="147"/>
      <c r="B47" s="265" t="s">
        <v>98</v>
      </c>
      <c r="C47" s="149"/>
      <c r="D47" s="202">
        <f>D20+D23</f>
        <v>3367267.99</v>
      </c>
      <c r="E47" s="147"/>
      <c r="F47" s="148"/>
      <c r="G47" s="148"/>
      <c r="H47" s="265" t="s">
        <v>97</v>
      </c>
      <c r="I47" s="245"/>
      <c r="J47" s="266">
        <f>J45-J46</f>
        <v>3367267.99</v>
      </c>
    </row>
    <row r="48" spans="1:11">
      <c r="B48" s="267"/>
      <c r="C48" s="122"/>
    </row>
  </sheetData>
  <mergeCells count="14">
    <mergeCell ref="J18:J20"/>
    <mergeCell ref="J21:J28"/>
    <mergeCell ref="J29:J35"/>
    <mergeCell ref="A6:A15"/>
    <mergeCell ref="A1:J1"/>
    <mergeCell ref="E3:J3"/>
    <mergeCell ref="A4:D4"/>
    <mergeCell ref="E4:J4"/>
    <mergeCell ref="A2:J2"/>
    <mergeCell ref="J36:J44"/>
    <mergeCell ref="J7:J8"/>
    <mergeCell ref="A16:A19"/>
    <mergeCell ref="J15:J17"/>
    <mergeCell ref="J9:J1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 s="63" customFormat="1" ht="13.5" customHeight="1">
      <c r="A1" s="331" t="s">
        <v>149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63" customFormat="1" ht="11.25">
      <c r="A2" s="331" t="s">
        <v>25</v>
      </c>
      <c r="B2" s="331"/>
      <c r="C2" s="331"/>
      <c r="D2" s="331"/>
      <c r="E2" s="331"/>
      <c r="F2" s="331"/>
      <c r="G2" s="331"/>
      <c r="H2" s="331"/>
      <c r="I2" s="343"/>
      <c r="J2" s="343"/>
    </row>
    <row r="3" spans="1:10" s="63" customFormat="1" ht="11.25">
      <c r="A3" s="57"/>
      <c r="B3" s="59"/>
      <c r="C3" s="273"/>
      <c r="D3" s="273"/>
      <c r="E3" s="59" t="s">
        <v>162</v>
      </c>
      <c r="F3" s="59"/>
      <c r="G3" s="59"/>
      <c r="H3" s="59"/>
      <c r="I3" s="57"/>
      <c r="J3" s="57"/>
    </row>
    <row r="4" spans="1:10" s="63" customFormat="1" ht="12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65" t="s">
        <v>5</v>
      </c>
      <c r="F5" s="63" t="s">
        <v>29</v>
      </c>
      <c r="G5" s="63" t="s">
        <v>30</v>
      </c>
      <c r="H5" s="63" t="s">
        <v>61</v>
      </c>
      <c r="I5" s="268">
        <v>6345530.1200000001</v>
      </c>
      <c r="J5" s="324">
        <f>I5</f>
        <v>6345530.1200000001</v>
      </c>
    </row>
    <row r="6" spans="1:10" ht="12.75" customHeight="1" thickBot="1">
      <c r="A6" s="327" t="s">
        <v>6</v>
      </c>
      <c r="B6" s="63" t="s">
        <v>7</v>
      </c>
      <c r="C6" s="256">
        <v>17347643.890000001</v>
      </c>
      <c r="D6" s="89"/>
      <c r="E6" s="62" t="s">
        <v>28</v>
      </c>
      <c r="F6" s="63"/>
      <c r="G6" s="63" t="s">
        <v>31</v>
      </c>
      <c r="H6" s="63" t="s">
        <v>62</v>
      </c>
      <c r="I6" s="274"/>
      <c r="J6" s="325"/>
    </row>
    <row r="7" spans="1:10" ht="12.75" customHeight="1">
      <c r="A7" s="327"/>
      <c r="B7" s="63" t="s">
        <v>8</v>
      </c>
      <c r="C7" s="256">
        <v>570540.63</v>
      </c>
      <c r="D7" s="89"/>
      <c r="E7" s="69"/>
      <c r="F7" s="63"/>
      <c r="G7" s="63" t="s">
        <v>32</v>
      </c>
      <c r="H7" s="63" t="s">
        <v>63</v>
      </c>
      <c r="I7" s="256">
        <v>68713.710000000006</v>
      </c>
      <c r="J7" s="325">
        <f>SUM(I7:I8)</f>
        <v>108461.24</v>
      </c>
    </row>
    <row r="8" spans="1:10" ht="13.5" customHeight="1" thickBot="1">
      <c r="A8" s="327"/>
      <c r="B8" s="63" t="s">
        <v>161</v>
      </c>
      <c r="C8" s="256">
        <v>1229424.8899999999</v>
      </c>
      <c r="D8" s="89"/>
      <c r="E8" s="69"/>
      <c r="F8" s="215"/>
      <c r="G8" s="215" t="s">
        <v>33</v>
      </c>
      <c r="H8" s="215" t="s">
        <v>64</v>
      </c>
      <c r="I8" s="262">
        <v>39747.53</v>
      </c>
      <c r="J8" s="326"/>
    </row>
    <row r="9" spans="1:10" ht="13.5" thickTop="1">
      <c r="A9" s="327"/>
      <c r="B9" s="63" t="s">
        <v>10</v>
      </c>
      <c r="C9" s="256">
        <v>154005.68</v>
      </c>
      <c r="D9" s="89"/>
      <c r="E9" s="69"/>
      <c r="F9" s="63"/>
      <c r="G9" s="63"/>
      <c r="H9" s="63"/>
      <c r="I9" s="256"/>
      <c r="J9" s="328">
        <f>SUM(I10:I14)</f>
        <v>1701290.53</v>
      </c>
    </row>
    <row r="10" spans="1:10">
      <c r="A10" s="327"/>
      <c r="B10" s="63" t="s">
        <v>151</v>
      </c>
      <c r="C10" s="256">
        <v>739818.87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56">
        <v>183371.6</v>
      </c>
      <c r="J10" s="329"/>
    </row>
    <row r="11" spans="1:10">
      <c r="A11" s="327"/>
      <c r="B11" s="63" t="s">
        <v>12</v>
      </c>
      <c r="C11" s="256">
        <v>101010</v>
      </c>
      <c r="D11" s="89"/>
      <c r="E11" s="62" t="s">
        <v>66</v>
      </c>
      <c r="F11" s="63"/>
      <c r="G11" s="63" t="s">
        <v>35</v>
      </c>
      <c r="H11" s="63" t="s">
        <v>119</v>
      </c>
      <c r="I11" s="256">
        <v>58759.63</v>
      </c>
      <c r="J11" s="329"/>
    </row>
    <row r="12" spans="1:10">
      <c r="A12" s="327"/>
      <c r="B12" s="63" t="s">
        <v>129</v>
      </c>
      <c r="C12" s="256">
        <v>180937.92</v>
      </c>
      <c r="D12" s="89"/>
      <c r="E12" s="69"/>
      <c r="F12" s="63"/>
      <c r="G12" s="63" t="s">
        <v>36</v>
      </c>
      <c r="H12" s="63" t="s">
        <v>120</v>
      </c>
      <c r="I12" s="256">
        <v>85839.61</v>
      </c>
      <c r="J12" s="329"/>
    </row>
    <row r="13" spans="1:10" ht="13.5" thickBot="1">
      <c r="A13" s="327"/>
      <c r="B13" s="215" t="s">
        <v>14</v>
      </c>
      <c r="C13" s="256">
        <v>44813.24</v>
      </c>
      <c r="D13" s="84"/>
      <c r="E13" s="69"/>
      <c r="F13" s="63"/>
      <c r="G13" s="63" t="s">
        <v>37</v>
      </c>
      <c r="H13" s="63" t="s">
        <v>121</v>
      </c>
      <c r="I13" s="256">
        <v>758211.98</v>
      </c>
      <c r="J13" s="329"/>
    </row>
    <row r="14" spans="1:10" ht="14.25" thickTop="1" thickBot="1">
      <c r="A14" s="327"/>
      <c r="B14" s="75" t="s">
        <v>15</v>
      </c>
      <c r="C14" s="259">
        <f>SUM(C6:C13)</f>
        <v>20368195.120000001</v>
      </c>
      <c r="D14" s="82">
        <f>C14</f>
        <v>20368195.120000001</v>
      </c>
      <c r="E14" s="69"/>
      <c r="F14" s="215"/>
      <c r="G14" s="215" t="s">
        <v>38</v>
      </c>
      <c r="H14" s="215" t="s">
        <v>122</v>
      </c>
      <c r="I14" s="262">
        <v>615107.71</v>
      </c>
      <c r="J14" s="330"/>
    </row>
    <row r="15" spans="1:10" ht="13.5" thickTop="1">
      <c r="A15" s="327" t="s">
        <v>16</v>
      </c>
      <c r="B15" s="216" t="s">
        <v>17</v>
      </c>
      <c r="C15" s="260">
        <v>42540768.43</v>
      </c>
      <c r="D15" s="261"/>
      <c r="E15" s="69"/>
      <c r="F15" s="63"/>
      <c r="G15" s="63"/>
      <c r="H15" s="63"/>
      <c r="I15" s="256"/>
      <c r="J15" s="328">
        <f>SUM(I16:I17)</f>
        <v>892262.40999999992</v>
      </c>
    </row>
    <row r="16" spans="1:10">
      <c r="A16" s="327"/>
      <c r="B16" s="63" t="s">
        <v>10</v>
      </c>
      <c r="C16" s="256">
        <v>649553.93000000005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56">
        <v>188994.47</v>
      </c>
      <c r="J16" s="329"/>
    </row>
    <row r="17" spans="1:11" ht="13.5" thickBot="1">
      <c r="A17" s="327"/>
      <c r="B17" s="215" t="s">
        <v>14</v>
      </c>
      <c r="C17" s="262">
        <v>73911.31</v>
      </c>
      <c r="D17" s="84"/>
      <c r="E17" s="62" t="s">
        <v>114</v>
      </c>
      <c r="F17" s="215"/>
      <c r="G17" s="215" t="s">
        <v>40</v>
      </c>
      <c r="H17" s="215" t="s">
        <v>76</v>
      </c>
      <c r="I17" s="262">
        <v>703267.94</v>
      </c>
      <c r="J17" s="330"/>
    </row>
    <row r="18" spans="1:11" ht="14.25" thickTop="1" thickBot="1">
      <c r="A18" s="327"/>
      <c r="B18" s="81" t="s">
        <v>18</v>
      </c>
      <c r="C18" s="262">
        <f>SUM(C15:C17)</f>
        <v>43264233.670000002</v>
      </c>
      <c r="D18" s="84">
        <f>C18</f>
        <v>43264233.670000002</v>
      </c>
      <c r="E18" s="69"/>
      <c r="F18" s="63"/>
      <c r="G18" s="63"/>
      <c r="H18" s="63"/>
      <c r="I18" s="256"/>
      <c r="J18" s="328">
        <f>SUM(I19:I20)</f>
        <v>4336857.12</v>
      </c>
    </row>
    <row r="19" spans="1:11" ht="14.25" thickTop="1" thickBot="1">
      <c r="A19" s="67"/>
      <c r="B19" s="75" t="s">
        <v>23</v>
      </c>
      <c r="C19" s="259"/>
      <c r="D19" s="82">
        <f>D14+D18</f>
        <v>63632428.790000007</v>
      </c>
      <c r="E19" s="65" t="s">
        <v>115</v>
      </c>
      <c r="F19" s="63" t="s">
        <v>29</v>
      </c>
      <c r="G19" s="63" t="s">
        <v>39</v>
      </c>
      <c r="H19" s="63" t="s">
        <v>117</v>
      </c>
      <c r="I19" s="256">
        <v>3203589.03</v>
      </c>
      <c r="J19" s="329"/>
    </row>
    <row r="20" spans="1:11" ht="14.25" thickTop="1" thickBot="1">
      <c r="A20" s="62" t="s">
        <v>19</v>
      </c>
      <c r="B20" s="216" t="s">
        <v>22</v>
      </c>
      <c r="C20" s="260"/>
      <c r="D20" s="261"/>
      <c r="E20" s="62" t="s">
        <v>116</v>
      </c>
      <c r="F20" s="215"/>
      <c r="G20" s="215" t="s">
        <v>40</v>
      </c>
      <c r="H20" s="215" t="s">
        <v>153</v>
      </c>
      <c r="I20" s="262">
        <v>1133268.0900000001</v>
      </c>
      <c r="J20" s="330"/>
    </row>
    <row r="21" spans="1:11" ht="14.25" thickTop="1" thickBot="1">
      <c r="A21" s="69" t="s">
        <v>20</v>
      </c>
      <c r="B21" s="215" t="s">
        <v>21</v>
      </c>
      <c r="C21" s="262">
        <v>102854.83</v>
      </c>
      <c r="D21" s="84"/>
      <c r="E21" s="62"/>
      <c r="F21" s="63"/>
      <c r="G21" s="63"/>
      <c r="H21" s="63"/>
      <c r="I21" s="256"/>
      <c r="J21" s="328">
        <f>SUM(I22:I28)</f>
        <v>6030687.4399999995</v>
      </c>
    </row>
    <row r="22" spans="1:11" ht="14.25" thickTop="1" thickBot="1">
      <c r="A22" s="69"/>
      <c r="B22" s="75" t="s">
        <v>24</v>
      </c>
      <c r="C22" s="259">
        <f>C21</f>
        <v>102854.83</v>
      </c>
      <c r="D22" s="82">
        <f>C22</f>
        <v>102854.83</v>
      </c>
      <c r="E22" s="65" t="s">
        <v>82</v>
      </c>
      <c r="F22" s="63" t="s">
        <v>29</v>
      </c>
      <c r="G22" s="63" t="s">
        <v>41</v>
      </c>
      <c r="H22" s="63" t="s">
        <v>74</v>
      </c>
      <c r="I22" s="256">
        <v>1084142.06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56">
        <v>425327.72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56">
        <v>3509563.1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56">
        <v>215181.41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56">
        <v>192776.06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56">
        <v>401229.96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62">
        <v>202467.13</v>
      </c>
      <c r="J28" s="330"/>
    </row>
    <row r="29" spans="1:11" ht="13.5" thickTop="1">
      <c r="A29" s="69"/>
      <c r="B29" s="63"/>
      <c r="C29" s="121"/>
      <c r="D29" s="89"/>
      <c r="E29" s="69"/>
      <c r="F29" s="63"/>
      <c r="G29" s="63"/>
      <c r="H29" s="63"/>
      <c r="I29" s="256"/>
      <c r="J29" s="328">
        <f>SUM(I30:I35)</f>
        <v>12469746.74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56">
        <v>487402.02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56">
        <v>1386414.69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56">
        <v>1471724</v>
      </c>
      <c r="J32" s="329"/>
    </row>
    <row r="33" spans="1:11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56">
        <v>5041111.3099999996</v>
      </c>
      <c r="J33" s="329"/>
    </row>
    <row r="34" spans="1:11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56">
        <v>4083094.72</v>
      </c>
      <c r="J34" s="329"/>
    </row>
    <row r="35" spans="1:11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62"/>
      <c r="J35" s="330"/>
    </row>
    <row r="36" spans="1:11" ht="13.5" thickTop="1">
      <c r="A36" s="69"/>
      <c r="B36" s="63"/>
      <c r="C36" s="121"/>
      <c r="D36" s="89"/>
      <c r="E36" s="69"/>
      <c r="F36" s="63"/>
      <c r="G36" s="63"/>
      <c r="H36" s="63"/>
      <c r="I36" s="256"/>
      <c r="J36" s="328">
        <f>SUM(I37:I43)</f>
        <v>1013771.92</v>
      </c>
    </row>
    <row r="37" spans="1:11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56">
        <v>185008.71</v>
      </c>
      <c r="J37" s="325"/>
    </row>
    <row r="38" spans="1:11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56">
        <v>22227.39</v>
      </c>
      <c r="J38" s="325"/>
      <c r="K38" s="73"/>
    </row>
    <row r="39" spans="1:11" ht="12.75" customHeight="1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56">
        <v>207843.66</v>
      </c>
      <c r="J39" s="325"/>
    </row>
    <row r="40" spans="1:11" ht="12.75" customHeight="1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56">
        <v>384840.15</v>
      </c>
      <c r="J40" s="325"/>
    </row>
    <row r="41" spans="1:11" ht="12.75" customHeight="1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56">
        <v>20144.45</v>
      </c>
      <c r="J41" s="325"/>
    </row>
    <row r="42" spans="1:11" ht="12.75" customHeight="1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56">
        <v>26733.18</v>
      </c>
      <c r="J42" s="325"/>
    </row>
    <row r="43" spans="1:11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56">
        <v>166974.38</v>
      </c>
      <c r="J43" s="325"/>
    </row>
    <row r="44" spans="1:11" ht="13.5" customHeight="1" thickBot="1">
      <c r="A44" s="69"/>
      <c r="B44" s="63"/>
      <c r="C44" s="121"/>
      <c r="D44" s="89"/>
      <c r="E44" s="69"/>
      <c r="F44" s="215"/>
      <c r="G44" s="271"/>
      <c r="H44" s="271"/>
      <c r="I44" s="262"/>
      <c r="J44" s="326"/>
    </row>
    <row r="45" spans="1:11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56"/>
      <c r="J45" s="89">
        <f>SUM(J5:J43)</f>
        <v>32898607.520000003</v>
      </c>
    </row>
    <row r="46" spans="1:11" ht="13.5" thickBot="1">
      <c r="A46" s="69"/>
      <c r="B46" s="63"/>
      <c r="C46" s="121"/>
      <c r="D46" s="89"/>
      <c r="E46" s="69"/>
      <c r="F46" s="63"/>
      <c r="G46" s="63"/>
      <c r="H46" s="264" t="s">
        <v>96</v>
      </c>
      <c r="I46" s="262"/>
      <c r="J46" s="84">
        <f>D47-J45</f>
        <v>30836676.100000001</v>
      </c>
    </row>
    <row r="47" spans="1:11" ht="14.25" thickTop="1" thickBot="1">
      <c r="A47" s="147"/>
      <c r="B47" s="265" t="s">
        <v>98</v>
      </c>
      <c r="C47" s="149"/>
      <c r="D47" s="190">
        <f>D19+D22</f>
        <v>63735283.620000005</v>
      </c>
      <c r="E47" s="147"/>
      <c r="F47" s="148"/>
      <c r="G47" s="148"/>
      <c r="H47" s="265" t="s">
        <v>97</v>
      </c>
      <c r="I47" s="275"/>
      <c r="J47" s="190">
        <f>J45+J46</f>
        <v>63735283.620000005</v>
      </c>
    </row>
    <row r="48" spans="1:11">
      <c r="B48" s="267"/>
      <c r="C48" s="122"/>
    </row>
  </sheetData>
  <mergeCells count="14">
    <mergeCell ref="A1:J1"/>
    <mergeCell ref="A4:D4"/>
    <mergeCell ref="E4:J4"/>
    <mergeCell ref="A6:A14"/>
    <mergeCell ref="J7:J8"/>
    <mergeCell ref="J9:J14"/>
    <mergeCell ref="J5:J6"/>
    <mergeCell ref="J21:J28"/>
    <mergeCell ref="J29:J35"/>
    <mergeCell ref="J36:J44"/>
    <mergeCell ref="A2:J2"/>
    <mergeCell ref="J15:J17"/>
    <mergeCell ref="A15:A18"/>
    <mergeCell ref="J18:J20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 s="63" customFormat="1" ht="13.5" customHeight="1">
      <c r="A1" s="331" t="s">
        <v>130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63" customFormat="1" ht="11.25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 s="63" customFormat="1" ht="11.25">
      <c r="B3" s="218"/>
      <c r="C3" s="97"/>
      <c r="D3" s="97"/>
      <c r="E3" s="59" t="s">
        <v>162</v>
      </c>
      <c r="F3" s="177"/>
      <c r="G3" s="177"/>
      <c r="H3" s="177"/>
      <c r="I3" s="254"/>
      <c r="J3" s="254"/>
    </row>
    <row r="4" spans="1:10" s="63" customFormat="1" ht="12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126" t="s">
        <v>3</v>
      </c>
      <c r="B5" s="127"/>
      <c r="C5" s="225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1674915.36</v>
      </c>
      <c r="J5" s="324">
        <f>I5</f>
        <v>1674915.36</v>
      </c>
    </row>
    <row r="6" spans="1:10" ht="13.5" thickBot="1">
      <c r="A6" s="327" t="s">
        <v>6</v>
      </c>
      <c r="B6" s="63" t="s">
        <v>7</v>
      </c>
      <c r="C6" s="229">
        <v>4922099.8600000003</v>
      </c>
      <c r="D6" s="89"/>
      <c r="E6" s="62" t="s">
        <v>28</v>
      </c>
      <c r="F6" s="63"/>
      <c r="G6" s="63" t="s">
        <v>31</v>
      </c>
      <c r="H6" s="63" t="s">
        <v>62</v>
      </c>
      <c r="I6" s="270"/>
      <c r="J6" s="325"/>
    </row>
    <row r="7" spans="1:10">
      <c r="A7" s="327"/>
      <c r="B7" s="63" t="s">
        <v>8</v>
      </c>
      <c r="C7" s="229">
        <v>111028.26</v>
      </c>
      <c r="D7" s="89"/>
      <c r="E7" s="85"/>
      <c r="F7" s="63"/>
      <c r="G7" s="63" t="s">
        <v>32</v>
      </c>
      <c r="H7" s="63" t="s">
        <v>63</v>
      </c>
      <c r="I7" s="229">
        <v>18755.25</v>
      </c>
      <c r="J7" s="336">
        <f>SUM(I7:I8)</f>
        <v>27331.370000000003</v>
      </c>
    </row>
    <row r="8" spans="1:10" ht="13.5" customHeight="1" thickBot="1">
      <c r="A8" s="327"/>
      <c r="B8" s="63" t="s">
        <v>156</v>
      </c>
      <c r="C8" s="229">
        <v>59001.14</v>
      </c>
      <c r="D8" s="89"/>
      <c r="E8" s="62"/>
      <c r="F8" s="215"/>
      <c r="G8" s="215" t="s">
        <v>33</v>
      </c>
      <c r="H8" s="215" t="s">
        <v>64</v>
      </c>
      <c r="I8" s="234">
        <v>8576.1200000000008</v>
      </c>
      <c r="J8" s="337"/>
    </row>
    <row r="9" spans="1:10" ht="13.5" thickTop="1">
      <c r="A9" s="327"/>
      <c r="B9" s="63" t="s">
        <v>10</v>
      </c>
      <c r="C9" s="229">
        <v>30970.36</v>
      </c>
      <c r="D9" s="89"/>
      <c r="E9" s="69"/>
      <c r="F9" s="63"/>
      <c r="G9" s="63"/>
      <c r="H9" s="63"/>
      <c r="I9" s="229"/>
      <c r="J9" s="328">
        <f>SUM(I10:I14)</f>
        <v>452420.81</v>
      </c>
    </row>
    <row r="10" spans="1:10">
      <c r="A10" s="327"/>
      <c r="B10" s="63" t="s">
        <v>151</v>
      </c>
      <c r="C10" s="229">
        <v>0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48929.16</v>
      </c>
      <c r="J10" s="329"/>
    </row>
    <row r="11" spans="1:10">
      <c r="A11" s="327"/>
      <c r="B11" s="63" t="s">
        <v>12</v>
      </c>
      <c r="C11" s="229">
        <v>129447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15744.67</v>
      </c>
      <c r="J11" s="329"/>
    </row>
    <row r="12" spans="1:10">
      <c r="A12" s="327"/>
      <c r="B12" s="63" t="s">
        <v>129</v>
      </c>
      <c r="C12" s="229">
        <v>39780.239999999998</v>
      </c>
      <c r="D12" s="89"/>
      <c r="E12" s="69"/>
      <c r="F12" s="63"/>
      <c r="G12" s="63" t="s">
        <v>36</v>
      </c>
      <c r="H12" s="63" t="s">
        <v>120</v>
      </c>
      <c r="I12" s="229">
        <v>22229.200000000001</v>
      </c>
      <c r="J12" s="329"/>
    </row>
    <row r="13" spans="1:10" ht="13.5" thickBot="1">
      <c r="A13" s="327"/>
      <c r="B13" s="215" t="s">
        <v>14</v>
      </c>
      <c r="C13" s="229">
        <v>1437.7</v>
      </c>
      <c r="D13" s="84"/>
      <c r="E13" s="69"/>
      <c r="F13" s="63"/>
      <c r="G13" s="63" t="s">
        <v>37</v>
      </c>
      <c r="H13" s="63" t="s">
        <v>121</v>
      </c>
      <c r="I13" s="229">
        <v>201137.96</v>
      </c>
      <c r="J13" s="329"/>
    </row>
    <row r="14" spans="1:10" ht="14.25" thickTop="1" thickBot="1">
      <c r="A14" s="327"/>
      <c r="B14" s="75" t="s">
        <v>15</v>
      </c>
      <c r="C14" s="269">
        <f>SUM(C6:C13)</f>
        <v>5293764.5600000005</v>
      </c>
      <c r="D14" s="82">
        <f>C14</f>
        <v>5293764.5600000005</v>
      </c>
      <c r="E14" s="69"/>
      <c r="F14" s="215"/>
      <c r="G14" s="215" t="s">
        <v>38</v>
      </c>
      <c r="H14" s="215" t="s">
        <v>122</v>
      </c>
      <c r="I14" s="234">
        <v>164379.82</v>
      </c>
      <c r="J14" s="330"/>
    </row>
    <row r="15" spans="1:10" ht="13.5" customHeight="1" thickTop="1">
      <c r="A15" s="327" t="s">
        <v>16</v>
      </c>
      <c r="B15" s="216" t="s">
        <v>17</v>
      </c>
      <c r="C15" s="260">
        <v>2545907.52</v>
      </c>
      <c r="D15" s="261"/>
      <c r="E15" s="69"/>
      <c r="F15" s="63"/>
      <c r="G15" s="63"/>
      <c r="H15" s="63"/>
      <c r="I15" s="229"/>
      <c r="J15" s="328">
        <f>SUM(I16:I17)</f>
        <v>82035.61</v>
      </c>
    </row>
    <row r="16" spans="1:10">
      <c r="A16" s="327"/>
      <c r="B16" s="63" t="s">
        <v>10</v>
      </c>
      <c r="C16" s="256">
        <v>85663.08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51452.72</v>
      </c>
      <c r="J16" s="329"/>
    </row>
    <row r="17" spans="1:11" ht="13.5" thickBot="1">
      <c r="A17" s="327"/>
      <c r="B17" s="215" t="s">
        <v>14</v>
      </c>
      <c r="C17" s="262">
        <v>1535.73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30582.89</v>
      </c>
      <c r="J17" s="330"/>
    </row>
    <row r="18" spans="1:11" ht="14.25" thickTop="1" thickBot="1">
      <c r="A18" s="327"/>
      <c r="B18" s="81" t="s">
        <v>18</v>
      </c>
      <c r="C18" s="262">
        <f>SUM(C15:C17)</f>
        <v>2633106.33</v>
      </c>
      <c r="D18" s="84">
        <f>C18</f>
        <v>2633106.33</v>
      </c>
      <c r="E18" s="69"/>
      <c r="F18" s="63"/>
      <c r="G18" s="63"/>
      <c r="H18" s="63"/>
      <c r="I18" s="229"/>
      <c r="J18" s="328">
        <f>SUM(I19:I20)</f>
        <v>840019.5</v>
      </c>
    </row>
    <row r="19" spans="1:11" ht="14.25" thickTop="1" thickBot="1">
      <c r="A19" s="83"/>
      <c r="B19" s="75" t="s">
        <v>23</v>
      </c>
      <c r="C19" s="259"/>
      <c r="D19" s="82">
        <f>D14+D18</f>
        <v>7926870.8900000006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623208.82999999996</v>
      </c>
      <c r="J19" s="329"/>
    </row>
    <row r="20" spans="1:11" ht="14.25" customHeight="1" thickTop="1" thickBot="1">
      <c r="A20" s="344" t="s">
        <v>19</v>
      </c>
      <c r="B20" s="216" t="s">
        <v>22</v>
      </c>
      <c r="C20" s="260"/>
      <c r="D20" s="261"/>
      <c r="E20" s="62" t="s">
        <v>116</v>
      </c>
      <c r="F20" s="215"/>
      <c r="G20" s="215" t="s">
        <v>40</v>
      </c>
      <c r="H20" s="215" t="s">
        <v>118</v>
      </c>
      <c r="I20" s="234">
        <v>216810.67</v>
      </c>
      <c r="J20" s="330"/>
    </row>
    <row r="21" spans="1:11" ht="14.25" thickTop="1" thickBot="1">
      <c r="A21" s="344"/>
      <c r="B21" s="215" t="s">
        <v>21</v>
      </c>
      <c r="C21" s="262">
        <v>35998</v>
      </c>
      <c r="D21" s="84">
        <f>C21</f>
        <v>35998</v>
      </c>
      <c r="E21" s="62"/>
      <c r="F21" s="63"/>
      <c r="G21" s="63"/>
      <c r="H21" s="63"/>
      <c r="I21" s="229"/>
      <c r="J21" s="328">
        <f>SUM(I22:I28)</f>
        <v>1243161.5899999999</v>
      </c>
    </row>
    <row r="22" spans="1:11" ht="14.25" thickTop="1" thickBot="1">
      <c r="A22" s="91" t="s">
        <v>20</v>
      </c>
      <c r="B22" s="75" t="s">
        <v>24</v>
      </c>
      <c r="C22" s="259">
        <f>SUM(C20:C21)</f>
        <v>35998</v>
      </c>
      <c r="D22" s="82"/>
      <c r="E22" s="65" t="s">
        <v>82</v>
      </c>
      <c r="F22" s="63" t="s">
        <v>29</v>
      </c>
      <c r="G22" s="63" t="s">
        <v>41</v>
      </c>
      <c r="H22" s="63" t="s">
        <v>74</v>
      </c>
      <c r="I22" s="229">
        <v>284027.62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93305.4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655203.27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77293.490000000005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14228.99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80927.69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38175.129999999997</v>
      </c>
      <c r="J28" s="330"/>
    </row>
    <row r="29" spans="1:11" ht="13.5" thickTop="1">
      <c r="A29" s="69"/>
      <c r="B29" s="63"/>
      <c r="C29" s="121"/>
      <c r="D29" s="89"/>
      <c r="E29" s="69"/>
      <c r="F29" s="216"/>
      <c r="G29" s="216"/>
      <c r="H29" s="216"/>
      <c r="I29" s="237"/>
      <c r="J29" s="328">
        <f>SUM(I30:I35)</f>
        <v>2244851.4299999997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83002.84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331770.14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222880.02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72">
        <v>838318.96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768879.47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0" ht="13.5" thickTop="1">
      <c r="A36" s="69"/>
      <c r="B36" s="63"/>
      <c r="C36" s="121"/>
      <c r="D36" s="89"/>
      <c r="E36" s="69"/>
      <c r="F36" s="216"/>
      <c r="G36" s="216"/>
      <c r="H36" s="216"/>
      <c r="I36" s="237"/>
      <c r="J36" s="328">
        <f>SUM(I37:I44)</f>
        <v>197792.6</v>
      </c>
    </row>
    <row r="37" spans="1:10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10633.51</v>
      </c>
      <c r="J37" s="325"/>
    </row>
    <row r="38" spans="1:10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3708.12</v>
      </c>
      <c r="J38" s="325"/>
    </row>
    <row r="39" spans="1:10" ht="12.75" customHeight="1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72745.279999999999</v>
      </c>
      <c r="J39" s="325"/>
    </row>
    <row r="40" spans="1:10" ht="12.75" customHeight="1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70282.899999999994</v>
      </c>
      <c r="J40" s="325"/>
    </row>
    <row r="41" spans="1:10" ht="12.75" customHeight="1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>
        <v>49.94</v>
      </c>
      <c r="J41" s="325"/>
    </row>
    <row r="42" spans="1:10" ht="12.75" customHeight="1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2547.13</v>
      </c>
      <c r="J42" s="325"/>
    </row>
    <row r="43" spans="1:10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29">
        <v>37825.72</v>
      </c>
      <c r="J43" s="325"/>
    </row>
    <row r="44" spans="1:10" ht="13.5" customHeight="1" thickBot="1">
      <c r="A44" s="69"/>
      <c r="B44" s="63"/>
      <c r="C44" s="121"/>
      <c r="D44" s="89"/>
      <c r="E44" s="69"/>
      <c r="F44" s="215"/>
      <c r="G44" s="271"/>
      <c r="H44" s="271"/>
      <c r="I44" s="234"/>
      <c r="J44" s="326"/>
    </row>
    <row r="45" spans="1:10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6762528.2699999996</v>
      </c>
    </row>
    <row r="46" spans="1:10" ht="13.5" thickBot="1">
      <c r="A46" s="69"/>
      <c r="B46" s="63"/>
      <c r="C46" s="121"/>
      <c r="D46" s="89"/>
      <c r="E46" s="69"/>
      <c r="F46" s="63"/>
      <c r="G46" s="63"/>
      <c r="H46" s="264" t="s">
        <v>96</v>
      </c>
      <c r="I46" s="234"/>
      <c r="J46" s="84">
        <f>D47-J45</f>
        <v>1200340.620000001</v>
      </c>
    </row>
    <row r="47" spans="1:10" ht="14.25" thickTop="1" thickBot="1">
      <c r="A47" s="147"/>
      <c r="B47" s="265" t="s">
        <v>98</v>
      </c>
      <c r="C47" s="149"/>
      <c r="D47" s="190">
        <f>D19+D21</f>
        <v>7962868.8900000006</v>
      </c>
      <c r="E47" s="147"/>
      <c r="F47" s="148"/>
      <c r="G47" s="148"/>
      <c r="H47" s="265" t="s">
        <v>97</v>
      </c>
      <c r="I47" s="245"/>
      <c r="J47" s="190">
        <f>J45+J46</f>
        <v>7962868.8900000006</v>
      </c>
    </row>
    <row r="48" spans="1:10">
      <c r="B48" s="267"/>
      <c r="C48" s="122"/>
    </row>
  </sheetData>
  <mergeCells count="15">
    <mergeCell ref="A6:A14"/>
    <mergeCell ref="A2:J2"/>
    <mergeCell ref="A1:J1"/>
    <mergeCell ref="A4:D4"/>
    <mergeCell ref="E4:J4"/>
    <mergeCell ref="J5:J6"/>
    <mergeCell ref="J36:J44"/>
    <mergeCell ref="A15:A18"/>
    <mergeCell ref="J29:J35"/>
    <mergeCell ref="J7:J8"/>
    <mergeCell ref="J9:J14"/>
    <mergeCell ref="J15:J17"/>
    <mergeCell ref="J18:J20"/>
    <mergeCell ref="J21:J28"/>
    <mergeCell ref="A20:A21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253" customWidth="1"/>
    <col min="11" max="12" width="11.42578125" style="60"/>
    <col min="13" max="16384" width="11.42578125" style="58"/>
  </cols>
  <sheetData>
    <row r="1" spans="1:10" s="63" customFormat="1" ht="13.5" customHeight="1">
      <c r="A1" s="331" t="s">
        <v>201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63" customFormat="1" ht="11.25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 s="63" customFormat="1" ht="11.25">
      <c r="B3" s="218"/>
      <c r="C3" s="97"/>
      <c r="D3" s="97"/>
      <c r="E3" s="59" t="s">
        <v>162</v>
      </c>
      <c r="F3" s="177"/>
      <c r="G3" s="177"/>
      <c r="H3" s="177"/>
      <c r="I3" s="254"/>
      <c r="J3" s="254"/>
    </row>
    <row r="4" spans="1:10" s="63" customFormat="1" ht="12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126" t="s">
        <v>3</v>
      </c>
      <c r="B5" s="127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1120431.52</v>
      </c>
      <c r="J5" s="346">
        <f>I5</f>
        <v>1120431.52</v>
      </c>
    </row>
    <row r="6" spans="1:10" ht="13.5" thickBot="1">
      <c r="A6" s="327" t="s">
        <v>6</v>
      </c>
      <c r="B6" s="63" t="s">
        <v>7</v>
      </c>
      <c r="C6" s="256">
        <v>2308308.7400000002</v>
      </c>
      <c r="D6" s="89"/>
      <c r="E6" s="62" t="s">
        <v>28</v>
      </c>
      <c r="F6" s="63"/>
      <c r="G6" s="63" t="s">
        <v>31</v>
      </c>
      <c r="H6" s="63" t="s">
        <v>62</v>
      </c>
      <c r="I6" s="270"/>
      <c r="J6" s="339"/>
    </row>
    <row r="7" spans="1:10">
      <c r="A7" s="327"/>
      <c r="B7" s="63" t="s">
        <v>8</v>
      </c>
      <c r="C7" s="256">
        <v>79469.570000000007</v>
      </c>
      <c r="D7" s="89"/>
      <c r="E7" s="85"/>
      <c r="F7" s="63"/>
      <c r="G7" s="63" t="s">
        <v>32</v>
      </c>
      <c r="H7" s="63" t="s">
        <v>63</v>
      </c>
      <c r="I7" s="229">
        <v>20212.79</v>
      </c>
      <c r="J7" s="339">
        <f>SUM(I7:I8)</f>
        <v>30641.18</v>
      </c>
    </row>
    <row r="8" spans="1:10" ht="13.5" customHeight="1" thickBot="1">
      <c r="A8" s="327"/>
      <c r="B8" s="63" t="s">
        <v>161</v>
      </c>
      <c r="C8" s="256">
        <v>67752.36</v>
      </c>
      <c r="D8" s="89"/>
      <c r="E8" s="69"/>
      <c r="F8" s="215"/>
      <c r="G8" s="215" t="s">
        <v>33</v>
      </c>
      <c r="H8" s="215" t="s">
        <v>64</v>
      </c>
      <c r="I8" s="234">
        <v>10428.39</v>
      </c>
      <c r="J8" s="340"/>
    </row>
    <row r="9" spans="1:10" ht="13.5" thickTop="1">
      <c r="A9" s="327"/>
      <c r="B9" s="63" t="s">
        <v>10</v>
      </c>
      <c r="C9" s="256">
        <v>29171.88</v>
      </c>
      <c r="D9" s="89"/>
      <c r="E9" s="69"/>
      <c r="F9" s="63"/>
      <c r="G9" s="63"/>
      <c r="H9" s="63"/>
      <c r="I9" s="229"/>
      <c r="J9" s="338">
        <f>SUM(I10:I14)</f>
        <v>499478.88</v>
      </c>
    </row>
    <row r="10" spans="1:10">
      <c r="A10" s="327"/>
      <c r="B10" s="63" t="s">
        <v>151</v>
      </c>
      <c r="C10" s="256">
        <v>262626.23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53380.85</v>
      </c>
      <c r="J10" s="341"/>
    </row>
    <row r="11" spans="1:10">
      <c r="A11" s="327"/>
      <c r="B11" s="63" t="s">
        <v>12</v>
      </c>
      <c r="C11" s="256">
        <v>50012.800000000003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17106.48</v>
      </c>
      <c r="J11" s="341"/>
    </row>
    <row r="12" spans="1:10">
      <c r="A12" s="327"/>
      <c r="B12" s="63" t="s">
        <v>129</v>
      </c>
      <c r="C12" s="256">
        <v>27600</v>
      </c>
      <c r="D12" s="89"/>
      <c r="E12" s="69"/>
      <c r="F12" s="63"/>
      <c r="G12" s="63" t="s">
        <v>36</v>
      </c>
      <c r="H12" s="63" t="s">
        <v>120</v>
      </c>
      <c r="I12" s="229">
        <v>24936</v>
      </c>
      <c r="J12" s="341"/>
    </row>
    <row r="13" spans="1:10" ht="13.5" thickBot="1">
      <c r="A13" s="327"/>
      <c r="B13" s="63" t="s">
        <v>14</v>
      </c>
      <c r="C13" s="256">
        <v>1195.8900000000001</v>
      </c>
      <c r="D13" s="84"/>
      <c r="E13" s="69"/>
      <c r="F13" s="63"/>
      <c r="G13" s="63" t="s">
        <v>37</v>
      </c>
      <c r="H13" s="63" t="s">
        <v>121</v>
      </c>
      <c r="I13" s="229">
        <v>222101.46</v>
      </c>
      <c r="J13" s="341"/>
    </row>
    <row r="14" spans="1:10" ht="14.25" thickTop="1" thickBot="1">
      <c r="A14" s="327"/>
      <c r="B14" s="75" t="s">
        <v>15</v>
      </c>
      <c r="C14" s="259">
        <f>SUM(C6:C13)</f>
        <v>2826137.4699999997</v>
      </c>
      <c r="D14" s="82">
        <f>C14</f>
        <v>2826137.4699999997</v>
      </c>
      <c r="E14" s="69"/>
      <c r="F14" s="215"/>
      <c r="G14" s="215" t="s">
        <v>38</v>
      </c>
      <c r="H14" s="215" t="s">
        <v>122</v>
      </c>
      <c r="I14" s="234">
        <v>181954.09</v>
      </c>
      <c r="J14" s="342"/>
    </row>
    <row r="15" spans="1:10" ht="13.5" customHeight="1" thickTop="1">
      <c r="A15" s="327" t="s">
        <v>16</v>
      </c>
      <c r="B15" s="216" t="s">
        <v>17</v>
      </c>
      <c r="C15" s="260">
        <v>2395609.39</v>
      </c>
      <c r="D15" s="261"/>
      <c r="E15" s="69"/>
      <c r="F15" s="63"/>
      <c r="G15" s="63"/>
      <c r="H15" s="63"/>
      <c r="I15" s="229"/>
      <c r="J15" s="338">
        <f>SUM(I16:I17)</f>
        <v>83942.489999999991</v>
      </c>
    </row>
    <row r="16" spans="1:10">
      <c r="A16" s="327"/>
      <c r="B16" s="63" t="s">
        <v>10</v>
      </c>
      <c r="C16" s="256">
        <v>179768.78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50268.36</v>
      </c>
      <c r="J16" s="341"/>
    </row>
    <row r="17" spans="1:11" ht="13.5" thickBot="1">
      <c r="A17" s="327"/>
      <c r="B17" s="215" t="s">
        <v>14</v>
      </c>
      <c r="C17" s="262">
        <v>30859.25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33674.129999999997</v>
      </c>
      <c r="J17" s="342"/>
    </row>
    <row r="18" spans="1:11" ht="14.25" thickTop="1" thickBot="1">
      <c r="A18" s="327"/>
      <c r="B18" s="81" t="s">
        <v>18</v>
      </c>
      <c r="C18" s="262">
        <f>SUM(C15:C17)</f>
        <v>2606237.42</v>
      </c>
      <c r="D18" s="84">
        <f>C18</f>
        <v>2606237.42</v>
      </c>
      <c r="E18" s="69"/>
      <c r="F18" s="63"/>
      <c r="G18" s="63"/>
      <c r="H18" s="63"/>
      <c r="I18" s="229"/>
      <c r="J18" s="338">
        <f>SUM(I19:I20)</f>
        <v>563016.19999999995</v>
      </c>
    </row>
    <row r="19" spans="1:11" ht="14.25" thickTop="1" thickBot="1">
      <c r="A19" s="83"/>
      <c r="B19" s="75" t="s">
        <v>23</v>
      </c>
      <c r="C19" s="259"/>
      <c r="D19" s="82">
        <f>D14+D18</f>
        <v>5432374.8899999997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421210.56</v>
      </c>
      <c r="J19" s="341"/>
    </row>
    <row r="20" spans="1:11" ht="14.25" customHeight="1" thickTop="1" thickBot="1">
      <c r="A20" s="345" t="s">
        <v>19</v>
      </c>
      <c r="B20" s="216" t="s">
        <v>22</v>
      </c>
      <c r="C20" s="260"/>
      <c r="D20" s="261"/>
      <c r="E20" s="62" t="s">
        <v>116</v>
      </c>
      <c r="F20" s="215"/>
      <c r="G20" s="215" t="s">
        <v>40</v>
      </c>
      <c r="H20" s="215" t="s">
        <v>118</v>
      </c>
      <c r="I20" s="234">
        <v>141805.64000000001</v>
      </c>
      <c r="J20" s="342"/>
    </row>
    <row r="21" spans="1:11" ht="14.25" thickTop="1" thickBot="1">
      <c r="A21" s="345"/>
      <c r="B21" s="215" t="s">
        <v>21</v>
      </c>
      <c r="C21" s="262">
        <v>32570</v>
      </c>
      <c r="D21" s="84"/>
      <c r="E21" s="62"/>
      <c r="F21" s="63"/>
      <c r="G21" s="63"/>
      <c r="H21" s="63"/>
      <c r="I21" s="229"/>
      <c r="J21" s="338">
        <f>SUM(I22:I28)</f>
        <v>701622.3600000001</v>
      </c>
    </row>
    <row r="22" spans="1:11" ht="14.25" thickTop="1" thickBot="1">
      <c r="A22" s="91" t="s">
        <v>20</v>
      </c>
      <c r="B22" s="75" t="s">
        <v>24</v>
      </c>
      <c r="C22" s="259">
        <f>SUM(C20:C21)</f>
        <v>32570</v>
      </c>
      <c r="D22" s="82">
        <f>C22</f>
        <v>32570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264533.08</v>
      </c>
      <c r="J22" s="341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44959.38</v>
      </c>
      <c r="J23" s="341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338069.09</v>
      </c>
      <c r="J24" s="341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7900.62</v>
      </c>
      <c r="J25" s="341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/>
      <c r="J26" s="341"/>
    </row>
    <row r="27" spans="1:11">
      <c r="A27" s="69"/>
      <c r="B27" s="63"/>
      <c r="C27" s="121"/>
      <c r="D27" s="92"/>
      <c r="E27" s="69"/>
      <c r="F27" s="63"/>
      <c r="G27" s="63" t="s">
        <v>46</v>
      </c>
      <c r="H27" s="63" t="s">
        <v>80</v>
      </c>
      <c r="I27" s="229">
        <v>33306.93</v>
      </c>
      <c r="J27" s="341"/>
    </row>
    <row r="28" spans="1:11" ht="13.5" thickBot="1">
      <c r="A28" s="69"/>
      <c r="B28" s="63"/>
      <c r="C28" s="121"/>
      <c r="D28" s="92"/>
      <c r="E28" s="69"/>
      <c r="F28" s="215"/>
      <c r="G28" s="215" t="s">
        <v>47</v>
      </c>
      <c r="H28" s="215" t="s">
        <v>81</v>
      </c>
      <c r="I28" s="234">
        <v>12853.26</v>
      </c>
      <c r="J28" s="342"/>
    </row>
    <row r="29" spans="1:11" ht="13.5" thickTop="1">
      <c r="A29" s="69"/>
      <c r="B29" s="63"/>
      <c r="C29" s="121"/>
      <c r="D29" s="92"/>
      <c r="E29" s="69"/>
      <c r="F29" s="63"/>
      <c r="G29" s="63"/>
      <c r="H29" s="63"/>
      <c r="I29" s="229"/>
      <c r="J29" s="338">
        <f>SUM(I29:I35)</f>
        <v>1651038.4900000002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57011.17</v>
      </c>
      <c r="J30" s="341"/>
    </row>
    <row r="31" spans="1:11">
      <c r="A31" s="69"/>
      <c r="B31" s="63"/>
      <c r="C31" s="121"/>
      <c r="D31" s="92"/>
      <c r="E31" s="62" t="s">
        <v>84</v>
      </c>
      <c r="F31" s="63"/>
      <c r="G31" s="63" t="s">
        <v>49</v>
      </c>
      <c r="H31" s="63" t="s">
        <v>76</v>
      </c>
      <c r="I31" s="229">
        <v>210678.52</v>
      </c>
      <c r="J31" s="341"/>
    </row>
    <row r="32" spans="1:11">
      <c r="A32" s="69"/>
      <c r="B32" s="63"/>
      <c r="C32" s="121"/>
      <c r="D32" s="92"/>
      <c r="E32" s="69"/>
      <c r="F32" s="63"/>
      <c r="G32" s="63" t="s">
        <v>50</v>
      </c>
      <c r="H32" s="63" t="s">
        <v>85</v>
      </c>
      <c r="I32" s="229">
        <v>165731.98000000001</v>
      </c>
      <c r="J32" s="341"/>
      <c r="K32" s="73"/>
    </row>
    <row r="33" spans="1:11">
      <c r="A33" s="69"/>
      <c r="B33" s="63"/>
      <c r="C33" s="121"/>
      <c r="D33" s="92"/>
      <c r="E33" s="69"/>
      <c r="F33" s="63"/>
      <c r="G33" s="63" t="s">
        <v>51</v>
      </c>
      <c r="H33" s="63" t="s">
        <v>86</v>
      </c>
      <c r="I33" s="229">
        <v>665614.49</v>
      </c>
      <c r="J33" s="341"/>
    </row>
    <row r="34" spans="1:11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552002.32999999996</v>
      </c>
      <c r="J34" s="341"/>
    </row>
    <row r="35" spans="1:11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42"/>
      <c r="K35" s="73"/>
    </row>
    <row r="36" spans="1:11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38">
        <f>SUM(I37:I44)</f>
        <v>175297.32999999996</v>
      </c>
    </row>
    <row r="37" spans="1:11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6282.71</v>
      </c>
      <c r="J37" s="339"/>
    </row>
    <row r="38" spans="1:11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2588.4899999999998</v>
      </c>
      <c r="J38" s="339"/>
    </row>
    <row r="39" spans="1:11" ht="12.75" customHeight="1">
      <c r="A39" s="69"/>
      <c r="B39" s="63"/>
      <c r="C39" s="63"/>
      <c r="D39" s="92"/>
      <c r="E39" s="69"/>
      <c r="F39" s="63"/>
      <c r="G39" s="63" t="s">
        <v>56</v>
      </c>
      <c r="H39" s="63" t="s">
        <v>92</v>
      </c>
      <c r="I39" s="229">
        <v>65817.16</v>
      </c>
      <c r="J39" s="339"/>
    </row>
    <row r="40" spans="1:11" ht="12.75" customHeight="1">
      <c r="A40" s="69"/>
      <c r="B40" s="63"/>
      <c r="C40" s="63"/>
      <c r="D40" s="92"/>
      <c r="E40" s="69"/>
      <c r="F40" s="63"/>
      <c r="G40" s="63" t="s">
        <v>57</v>
      </c>
      <c r="H40" s="63" t="s">
        <v>93</v>
      </c>
      <c r="I40" s="229">
        <v>72534.98</v>
      </c>
      <c r="J40" s="339"/>
    </row>
    <row r="41" spans="1:11" ht="12.75" customHeight="1">
      <c r="A41" s="69"/>
      <c r="B41" s="63"/>
      <c r="C41" s="63"/>
      <c r="D41" s="92"/>
      <c r="E41" s="69"/>
      <c r="F41" s="63"/>
      <c r="G41" s="63" t="s">
        <v>58</v>
      </c>
      <c r="H41" s="63" t="s">
        <v>94</v>
      </c>
      <c r="I41" s="229">
        <v>135.27000000000001</v>
      </c>
      <c r="J41" s="339"/>
    </row>
    <row r="42" spans="1:11" ht="12.75" customHeight="1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4754.83</v>
      </c>
      <c r="J42" s="339"/>
    </row>
    <row r="43" spans="1:11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29">
        <v>23183.89</v>
      </c>
      <c r="J43" s="339"/>
    </row>
    <row r="44" spans="1:11" ht="13.5" customHeight="1" thickBot="1">
      <c r="A44" s="69"/>
      <c r="B44" s="63"/>
      <c r="C44" s="121"/>
      <c r="D44" s="89"/>
      <c r="E44" s="69"/>
      <c r="F44" s="215"/>
      <c r="G44" s="271"/>
      <c r="H44" s="271"/>
      <c r="I44" s="234"/>
      <c r="J44" s="340"/>
    </row>
    <row r="45" spans="1:11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263">
        <f>SUM(J5:J43)</f>
        <v>4825468.45</v>
      </c>
    </row>
    <row r="46" spans="1:11" ht="13.5" thickBot="1">
      <c r="A46" s="69"/>
      <c r="B46" s="63"/>
      <c r="C46" s="121"/>
      <c r="D46" s="89"/>
      <c r="E46" s="69"/>
      <c r="F46" s="63"/>
      <c r="G46" s="63"/>
      <c r="H46" s="264" t="s">
        <v>96</v>
      </c>
      <c r="I46" s="234"/>
      <c r="J46" s="131">
        <f>D47-J45</f>
        <v>639476.43999999948</v>
      </c>
    </row>
    <row r="47" spans="1:11" ht="14.25" thickTop="1" thickBot="1">
      <c r="A47" s="147"/>
      <c r="B47" s="265" t="s">
        <v>98</v>
      </c>
      <c r="C47" s="149"/>
      <c r="D47" s="202">
        <f>D19+D22</f>
        <v>5464944.8899999997</v>
      </c>
      <c r="E47" s="147"/>
      <c r="F47" s="148"/>
      <c r="G47" s="148"/>
      <c r="H47" s="265" t="s">
        <v>97</v>
      </c>
      <c r="I47" s="245"/>
      <c r="J47" s="266">
        <f>J45+J46</f>
        <v>5464944.8899999997</v>
      </c>
    </row>
    <row r="48" spans="1:11">
      <c r="B48" s="267"/>
      <c r="C48" s="122"/>
    </row>
  </sheetData>
  <mergeCells count="15">
    <mergeCell ref="J36:J44"/>
    <mergeCell ref="A20:A21"/>
    <mergeCell ref="J5:J6"/>
    <mergeCell ref="J7:J8"/>
    <mergeCell ref="J9:J14"/>
    <mergeCell ref="J15:J17"/>
    <mergeCell ref="J18:J20"/>
    <mergeCell ref="J21:J28"/>
    <mergeCell ref="A15:A18"/>
    <mergeCell ref="A6:A14"/>
    <mergeCell ref="A2:J2"/>
    <mergeCell ref="A1:J1"/>
    <mergeCell ref="A4:D4"/>
    <mergeCell ref="E4:J4"/>
    <mergeCell ref="J29:J35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J2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showGridLines="0" topLeftCell="A28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>
      <c r="A1" s="63"/>
      <c r="B1" s="63"/>
      <c r="C1" s="121"/>
      <c r="D1" s="97"/>
      <c r="E1" s="63"/>
      <c r="F1" s="63"/>
      <c r="G1" s="63"/>
      <c r="H1" s="63"/>
      <c r="I1" s="121"/>
      <c r="J1" s="121"/>
    </row>
    <row r="2" spans="1:10" s="63" customFormat="1" ht="13.5" customHeight="1">
      <c r="A2" s="331" t="s">
        <v>158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63" customFormat="1" ht="11.25">
      <c r="A3" s="331" t="s">
        <v>25</v>
      </c>
      <c r="B3" s="331"/>
      <c r="C3" s="331"/>
      <c r="D3" s="331"/>
      <c r="E3" s="331"/>
      <c r="F3" s="331"/>
      <c r="G3" s="331"/>
      <c r="H3" s="331"/>
      <c r="I3" s="332"/>
      <c r="J3" s="332"/>
    </row>
    <row r="4" spans="1:10" s="63" customFormat="1" ht="13.5" customHeight="1">
      <c r="A4" s="331" t="s">
        <v>163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s="63" customFormat="1" ht="12" thickBot="1">
      <c r="A5" s="334" t="s">
        <v>4</v>
      </c>
      <c r="B5" s="334"/>
      <c r="C5" s="334"/>
      <c r="D5" s="334"/>
      <c r="E5" s="334" t="s">
        <v>0</v>
      </c>
      <c r="F5" s="334"/>
      <c r="G5" s="334"/>
      <c r="H5" s="334"/>
      <c r="I5" s="335"/>
      <c r="J5" s="335"/>
    </row>
    <row r="6" spans="1:10">
      <c r="A6" s="126" t="s">
        <v>3</v>
      </c>
      <c r="B6" s="127"/>
      <c r="C6" s="225"/>
      <c r="D6" s="64"/>
      <c r="E6" s="181" t="s">
        <v>5</v>
      </c>
      <c r="F6" s="127" t="s">
        <v>29</v>
      </c>
      <c r="G6" s="127" t="s">
        <v>30</v>
      </c>
      <c r="H6" s="127" t="s">
        <v>61</v>
      </c>
      <c r="I6" s="225">
        <v>9952124</v>
      </c>
      <c r="J6" s="324">
        <f>SUM(I6:I7)</f>
        <v>18844124</v>
      </c>
    </row>
    <row r="7" spans="1:10" ht="12.75" customHeight="1">
      <c r="A7" s="327" t="s">
        <v>6</v>
      </c>
      <c r="B7" s="63" t="s">
        <v>7</v>
      </c>
      <c r="C7" s="229">
        <v>18254932.91</v>
      </c>
      <c r="D7" s="89"/>
      <c r="E7" s="62" t="s">
        <v>28</v>
      </c>
      <c r="F7" s="63"/>
      <c r="G7" s="63" t="s">
        <v>31</v>
      </c>
      <c r="H7" s="63" t="s">
        <v>62</v>
      </c>
      <c r="I7" s="257">
        <v>8892000</v>
      </c>
      <c r="J7" s="325"/>
    </row>
    <row r="8" spans="1:10" ht="12.75" customHeight="1">
      <c r="A8" s="327"/>
      <c r="B8" s="63" t="s">
        <v>8</v>
      </c>
      <c r="C8" s="229">
        <v>534182.13</v>
      </c>
      <c r="D8" s="89"/>
      <c r="E8" s="69"/>
      <c r="F8" s="63"/>
      <c r="G8" s="63" t="s">
        <v>32</v>
      </c>
      <c r="H8" s="63" t="s">
        <v>63</v>
      </c>
      <c r="I8" s="229">
        <v>65518.95</v>
      </c>
      <c r="J8" s="325">
        <f>SUM(I8:I9)</f>
        <v>171239.31</v>
      </c>
    </row>
    <row r="9" spans="1:10" ht="13.5" customHeight="1" thickBot="1">
      <c r="A9" s="327"/>
      <c r="B9" s="63" t="s">
        <v>9</v>
      </c>
      <c r="C9" s="229">
        <v>1195583.97</v>
      </c>
      <c r="D9" s="89"/>
      <c r="E9" s="69"/>
      <c r="F9" s="215"/>
      <c r="G9" s="215" t="s">
        <v>33</v>
      </c>
      <c r="H9" s="215" t="s">
        <v>64</v>
      </c>
      <c r="I9" s="234">
        <v>105720.36</v>
      </c>
      <c r="J9" s="326"/>
    </row>
    <row r="10" spans="1:10" ht="13.5" thickTop="1">
      <c r="A10" s="327"/>
      <c r="B10" s="63" t="s">
        <v>10</v>
      </c>
      <c r="C10" s="229">
        <v>75532.800000000003</v>
      </c>
      <c r="D10" s="89"/>
      <c r="E10" s="69"/>
      <c r="F10" s="63"/>
      <c r="G10" s="63"/>
      <c r="H10" s="63"/>
      <c r="I10" s="229"/>
      <c r="J10" s="328">
        <f>SUM(I11:I15)</f>
        <v>1505962.4699999997</v>
      </c>
    </row>
    <row r="11" spans="1:10">
      <c r="A11" s="327"/>
      <c r="B11" s="63" t="s">
        <v>151</v>
      </c>
      <c r="C11" s="229">
        <v>787293.8</v>
      </c>
      <c r="D11" s="89"/>
      <c r="E11" s="65" t="s">
        <v>65</v>
      </c>
      <c r="F11" s="63" t="s">
        <v>29</v>
      </c>
      <c r="G11" s="63" t="s">
        <v>34</v>
      </c>
      <c r="H11" s="63" t="s">
        <v>67</v>
      </c>
      <c r="I11" s="229">
        <v>207990.31</v>
      </c>
      <c r="J11" s="329"/>
    </row>
    <row r="12" spans="1:10">
      <c r="A12" s="327"/>
      <c r="B12" s="63" t="s">
        <v>12</v>
      </c>
      <c r="C12" s="229">
        <v>444</v>
      </c>
      <c r="D12" s="89"/>
      <c r="E12" s="62" t="s">
        <v>66</v>
      </c>
      <c r="F12" s="63"/>
      <c r="G12" s="63" t="s">
        <v>35</v>
      </c>
      <c r="H12" s="63" t="s">
        <v>119</v>
      </c>
      <c r="I12" s="229">
        <v>75075.05</v>
      </c>
      <c r="J12" s="329"/>
    </row>
    <row r="13" spans="1:10">
      <c r="A13" s="327"/>
      <c r="B13" s="63" t="s">
        <v>13</v>
      </c>
      <c r="C13" s="229">
        <v>0</v>
      </c>
      <c r="D13" s="89"/>
      <c r="E13" s="69"/>
      <c r="F13" s="63"/>
      <c r="G13" s="63" t="s">
        <v>36</v>
      </c>
      <c r="H13" s="63" t="s">
        <v>120</v>
      </c>
      <c r="I13" s="229">
        <v>69579.42</v>
      </c>
      <c r="J13" s="329"/>
    </row>
    <row r="14" spans="1:10" ht="13.5" thickBot="1">
      <c r="A14" s="327"/>
      <c r="B14" s="215" t="s">
        <v>14</v>
      </c>
      <c r="C14" s="229">
        <v>42293.77</v>
      </c>
      <c r="D14" s="84"/>
      <c r="E14" s="69"/>
      <c r="F14" s="63"/>
      <c r="G14" s="63" t="s">
        <v>37</v>
      </c>
      <c r="H14" s="63" t="s">
        <v>121</v>
      </c>
      <c r="I14" s="229">
        <v>713495.33</v>
      </c>
      <c r="J14" s="329"/>
    </row>
    <row r="15" spans="1:10" ht="14.25" thickTop="1" thickBot="1">
      <c r="A15" s="327"/>
      <c r="B15" s="75" t="s">
        <v>15</v>
      </c>
      <c r="C15" s="269">
        <f>SUM(C7:C14)</f>
        <v>20890263.379999999</v>
      </c>
      <c r="D15" s="82">
        <f>C15</f>
        <v>20890263.379999999</v>
      </c>
      <c r="E15" s="69"/>
      <c r="F15" s="215"/>
      <c r="G15" s="215" t="s">
        <v>38</v>
      </c>
      <c r="H15" s="215" t="s">
        <v>122</v>
      </c>
      <c r="I15" s="234">
        <v>439822.36</v>
      </c>
      <c r="J15" s="330"/>
    </row>
    <row r="16" spans="1:10" ht="13.5" thickTop="1">
      <c r="A16" s="327" t="s">
        <v>16</v>
      </c>
      <c r="B16" s="216" t="s">
        <v>17</v>
      </c>
      <c r="C16" s="237">
        <v>42493076.439999998</v>
      </c>
      <c r="D16" s="261"/>
      <c r="E16" s="69"/>
      <c r="F16" s="63"/>
      <c r="G16" s="63"/>
      <c r="H16" s="63"/>
      <c r="I16" s="229"/>
      <c r="J16" s="328">
        <f>SUM(I17:I18)</f>
        <v>626987.01</v>
      </c>
    </row>
    <row r="17" spans="1:11">
      <c r="A17" s="327"/>
      <c r="B17" s="63" t="s">
        <v>10</v>
      </c>
      <c r="C17" s="229">
        <v>651664.71</v>
      </c>
      <c r="D17" s="89"/>
      <c r="E17" s="65" t="s">
        <v>72</v>
      </c>
      <c r="F17" s="63" t="s">
        <v>29</v>
      </c>
      <c r="G17" s="63" t="s">
        <v>39</v>
      </c>
      <c r="H17" s="63" t="s">
        <v>74</v>
      </c>
      <c r="I17" s="229">
        <v>176765.35</v>
      </c>
      <c r="J17" s="329"/>
    </row>
    <row r="18" spans="1:11" ht="13.5" thickBot="1">
      <c r="A18" s="327"/>
      <c r="B18" s="215" t="s">
        <v>14</v>
      </c>
      <c r="C18" s="234">
        <v>60529.61</v>
      </c>
      <c r="D18" s="84"/>
      <c r="E18" s="62" t="s">
        <v>114</v>
      </c>
      <c r="F18" s="215"/>
      <c r="G18" s="215" t="s">
        <v>40</v>
      </c>
      <c r="H18" s="215" t="s">
        <v>76</v>
      </c>
      <c r="I18" s="234">
        <v>450221.66</v>
      </c>
      <c r="J18" s="330"/>
    </row>
    <row r="19" spans="1:11" ht="14.25" thickTop="1" thickBot="1">
      <c r="A19" s="327"/>
      <c r="B19" s="81" t="s">
        <v>18</v>
      </c>
      <c r="C19" s="234">
        <f>SUM(C16:C18)</f>
        <v>43205270.759999998</v>
      </c>
      <c r="D19" s="84">
        <f>C19</f>
        <v>43205270.759999998</v>
      </c>
      <c r="E19" s="69"/>
      <c r="F19" s="63"/>
      <c r="G19" s="63"/>
      <c r="H19" s="63"/>
      <c r="I19" s="229"/>
      <c r="J19" s="328">
        <f>SUM(I20:I21)</f>
        <v>4542084.9399999995</v>
      </c>
    </row>
    <row r="20" spans="1:11" ht="14.25" thickTop="1" thickBot="1">
      <c r="A20" s="67"/>
      <c r="B20" s="75" t="s">
        <v>23</v>
      </c>
      <c r="C20" s="269"/>
      <c r="D20" s="82">
        <f>D15+D19</f>
        <v>64095534.140000001</v>
      </c>
      <c r="E20" s="65" t="s">
        <v>115</v>
      </c>
      <c r="F20" s="63" t="s">
        <v>29</v>
      </c>
      <c r="G20" s="63" t="s">
        <v>39</v>
      </c>
      <c r="H20" s="63" t="s">
        <v>117</v>
      </c>
      <c r="I20" s="229">
        <v>3303134.3</v>
      </c>
      <c r="J20" s="329"/>
    </row>
    <row r="21" spans="1:11" ht="14.25" thickTop="1" thickBot="1">
      <c r="A21" s="62" t="s">
        <v>19</v>
      </c>
      <c r="B21" s="216" t="s">
        <v>22</v>
      </c>
      <c r="C21" s="237"/>
      <c r="D21" s="261"/>
      <c r="E21" s="62" t="s">
        <v>116</v>
      </c>
      <c r="F21" s="215"/>
      <c r="G21" s="215" t="s">
        <v>40</v>
      </c>
      <c r="H21" s="215" t="s">
        <v>153</v>
      </c>
      <c r="I21" s="234">
        <v>1238950.6399999999</v>
      </c>
      <c r="J21" s="330"/>
    </row>
    <row r="22" spans="1:11" ht="14.25" thickTop="1" thickBot="1">
      <c r="A22" s="91" t="s">
        <v>20</v>
      </c>
      <c r="B22" s="215" t="s">
        <v>21</v>
      </c>
      <c r="C22" s="234">
        <v>196910.54</v>
      </c>
      <c r="D22" s="84"/>
      <c r="E22" s="62"/>
      <c r="F22" s="63"/>
      <c r="G22" s="63"/>
      <c r="H22" s="63"/>
      <c r="I22" s="229"/>
      <c r="J22" s="328">
        <f>SUM(I23:I29)</f>
        <v>7330150.3600000003</v>
      </c>
    </row>
    <row r="23" spans="1:11" ht="14.25" thickTop="1" thickBot="1">
      <c r="A23" s="91"/>
      <c r="B23" s="75" t="s">
        <v>24</v>
      </c>
      <c r="C23" s="269">
        <f>C22</f>
        <v>196910.54</v>
      </c>
      <c r="D23" s="82">
        <f>C23</f>
        <v>196910.54</v>
      </c>
      <c r="E23" s="65" t="s">
        <v>82</v>
      </c>
      <c r="F23" s="63" t="s">
        <v>29</v>
      </c>
      <c r="G23" s="63" t="s">
        <v>41</v>
      </c>
      <c r="H23" s="63" t="s">
        <v>74</v>
      </c>
      <c r="I23" s="229">
        <v>1076023.02</v>
      </c>
      <c r="J23" s="329"/>
    </row>
    <row r="24" spans="1:11" ht="13.5" thickTop="1">
      <c r="A24" s="91"/>
      <c r="B24" s="63"/>
      <c r="C24" s="229"/>
      <c r="D24" s="89"/>
      <c r="E24" s="62" t="s">
        <v>102</v>
      </c>
      <c r="F24" s="63"/>
      <c r="G24" s="63" t="s">
        <v>42</v>
      </c>
      <c r="H24" s="63" t="s">
        <v>76</v>
      </c>
      <c r="I24" s="229">
        <v>317859.92</v>
      </c>
      <c r="J24" s="329"/>
    </row>
    <row r="25" spans="1:11">
      <c r="A25" s="91"/>
      <c r="B25" s="63"/>
      <c r="C25" s="229"/>
      <c r="D25" s="89"/>
      <c r="E25" s="91" t="s">
        <v>101</v>
      </c>
      <c r="F25" s="63"/>
      <c r="G25" s="63" t="s">
        <v>43</v>
      </c>
      <c r="H25" s="63" t="s">
        <v>77</v>
      </c>
      <c r="I25" s="229">
        <v>5015966.9000000004</v>
      </c>
      <c r="J25" s="329"/>
    </row>
    <row r="26" spans="1:11">
      <c r="A26" s="69"/>
      <c r="B26" s="63"/>
      <c r="C26" s="229"/>
      <c r="D26" s="89"/>
      <c r="E26" s="69"/>
      <c r="F26" s="63"/>
      <c r="G26" s="63" t="s">
        <v>44</v>
      </c>
      <c r="H26" s="63" t="s">
        <v>78</v>
      </c>
      <c r="I26" s="229">
        <v>214110.48</v>
      </c>
      <c r="J26" s="329"/>
      <c r="K26" s="73"/>
    </row>
    <row r="27" spans="1:11">
      <c r="A27" s="69"/>
      <c r="B27" s="63"/>
      <c r="C27" s="229"/>
      <c r="D27" s="89"/>
      <c r="E27" s="69"/>
      <c r="F27" s="63"/>
      <c r="G27" s="63" t="s">
        <v>45</v>
      </c>
      <c r="H27" s="63" t="s">
        <v>79</v>
      </c>
      <c r="I27" s="229">
        <v>57986.58</v>
      </c>
      <c r="J27" s="329"/>
    </row>
    <row r="28" spans="1:11">
      <c r="A28" s="69"/>
      <c r="B28" s="63"/>
      <c r="C28" s="229"/>
      <c r="D28" s="89"/>
      <c r="E28" s="69"/>
      <c r="F28" s="63"/>
      <c r="G28" s="63" t="s">
        <v>46</v>
      </c>
      <c r="H28" s="63" t="s">
        <v>80</v>
      </c>
      <c r="I28" s="229">
        <v>331061.28999999998</v>
      </c>
      <c r="J28" s="329"/>
    </row>
    <row r="29" spans="1:11" ht="13.5" thickBot="1">
      <c r="A29" s="69"/>
      <c r="B29" s="63"/>
      <c r="C29" s="229"/>
      <c r="D29" s="89"/>
      <c r="E29" s="69"/>
      <c r="F29" s="215"/>
      <c r="G29" s="215" t="s">
        <v>47</v>
      </c>
      <c r="H29" s="215" t="s">
        <v>81</v>
      </c>
      <c r="I29" s="234">
        <v>317142.17</v>
      </c>
      <c r="J29" s="330"/>
    </row>
    <row r="30" spans="1:11" ht="13.5" thickTop="1">
      <c r="A30" s="69"/>
      <c r="B30" s="63"/>
      <c r="C30" s="229"/>
      <c r="D30" s="89"/>
      <c r="E30" s="69"/>
      <c r="F30" s="63"/>
      <c r="G30" s="63"/>
      <c r="H30" s="63"/>
      <c r="I30" s="229"/>
      <c r="J30" s="328">
        <f>SUM(I31:I36)</f>
        <v>12383703</v>
      </c>
    </row>
    <row r="31" spans="1:11">
      <c r="A31" s="69"/>
      <c r="B31" s="63"/>
      <c r="C31" s="229"/>
      <c r="D31" s="89"/>
      <c r="E31" s="65" t="s">
        <v>83</v>
      </c>
      <c r="F31" s="63" t="s">
        <v>29</v>
      </c>
      <c r="G31" s="63" t="s">
        <v>48</v>
      </c>
      <c r="H31" s="63" t="s">
        <v>74</v>
      </c>
      <c r="I31" s="229">
        <v>454875.53</v>
      </c>
      <c r="J31" s="329"/>
    </row>
    <row r="32" spans="1:11">
      <c r="A32" s="69"/>
      <c r="B32" s="63"/>
      <c r="C32" s="229"/>
      <c r="D32" s="89"/>
      <c r="E32" s="62" t="s">
        <v>84</v>
      </c>
      <c r="F32" s="63"/>
      <c r="G32" s="63" t="s">
        <v>49</v>
      </c>
      <c r="H32" s="63" t="s">
        <v>76</v>
      </c>
      <c r="I32" s="229">
        <v>332709.86</v>
      </c>
      <c r="J32" s="329"/>
    </row>
    <row r="33" spans="1:11">
      <c r="A33" s="69"/>
      <c r="B33" s="63"/>
      <c r="C33" s="229"/>
      <c r="D33" s="89"/>
      <c r="E33" s="69"/>
      <c r="F33" s="63"/>
      <c r="G33" s="63" t="s">
        <v>50</v>
      </c>
      <c r="H33" s="63" t="s">
        <v>85</v>
      </c>
      <c r="I33" s="229">
        <v>1376696.14</v>
      </c>
      <c r="J33" s="329"/>
    </row>
    <row r="34" spans="1:11">
      <c r="A34" s="69"/>
      <c r="B34" s="63"/>
      <c r="C34" s="229"/>
      <c r="D34" s="89"/>
      <c r="E34" s="69"/>
      <c r="F34" s="63"/>
      <c r="G34" s="63" t="s">
        <v>51</v>
      </c>
      <c r="H34" s="63" t="s">
        <v>86</v>
      </c>
      <c r="I34" s="229">
        <v>5793651.1699999999</v>
      </c>
      <c r="J34" s="329"/>
    </row>
    <row r="35" spans="1:11">
      <c r="A35" s="69"/>
      <c r="B35" s="63"/>
      <c r="C35" s="229"/>
      <c r="D35" s="89"/>
      <c r="E35" s="69"/>
      <c r="F35" s="63"/>
      <c r="G35" s="63" t="s">
        <v>52</v>
      </c>
      <c r="H35" s="63" t="s">
        <v>87</v>
      </c>
      <c r="I35" s="229">
        <v>4425770.3</v>
      </c>
      <c r="J35" s="329"/>
    </row>
    <row r="36" spans="1:11" ht="13.5" thickBot="1">
      <c r="A36" s="69"/>
      <c r="B36" s="63"/>
      <c r="C36" s="229"/>
      <c r="D36" s="89"/>
      <c r="E36" s="69"/>
      <c r="F36" s="215"/>
      <c r="G36" s="215" t="s">
        <v>53</v>
      </c>
      <c r="H36" s="215" t="s">
        <v>88</v>
      </c>
      <c r="I36" s="234"/>
      <c r="J36" s="330"/>
    </row>
    <row r="37" spans="1:11" ht="13.5" thickTop="1">
      <c r="A37" s="69"/>
      <c r="B37" s="63"/>
      <c r="C37" s="229"/>
      <c r="D37" s="89"/>
      <c r="E37" s="69"/>
      <c r="F37" s="63"/>
      <c r="G37" s="63"/>
      <c r="H37" s="63"/>
      <c r="I37" s="229"/>
      <c r="J37" s="328">
        <f>SUM(I38:I45)</f>
        <v>1094334.53</v>
      </c>
    </row>
    <row r="38" spans="1:11" ht="12.75" customHeight="1">
      <c r="A38" s="69"/>
      <c r="B38" s="63"/>
      <c r="C38" s="229"/>
      <c r="D38" s="89"/>
      <c r="E38" s="65" t="s">
        <v>89</v>
      </c>
      <c r="F38" s="63" t="s">
        <v>29</v>
      </c>
      <c r="G38" s="63" t="s">
        <v>54</v>
      </c>
      <c r="H38" s="63" t="s">
        <v>90</v>
      </c>
      <c r="I38" s="229">
        <v>86596.4</v>
      </c>
      <c r="J38" s="325"/>
    </row>
    <row r="39" spans="1:11" ht="12.75" customHeight="1">
      <c r="A39" s="69"/>
      <c r="B39" s="63"/>
      <c r="C39" s="229"/>
      <c r="D39" s="89"/>
      <c r="E39" s="62" t="s">
        <v>1</v>
      </c>
      <c r="F39" s="63"/>
      <c r="G39" s="63" t="s">
        <v>55</v>
      </c>
      <c r="H39" s="63" t="s">
        <v>91</v>
      </c>
      <c r="I39" s="229">
        <v>35711.43</v>
      </c>
      <c r="J39" s="325"/>
      <c r="K39" s="73"/>
    </row>
    <row r="40" spans="1:11" ht="12.75" customHeight="1">
      <c r="A40" s="69"/>
      <c r="B40" s="63"/>
      <c r="C40" s="229"/>
      <c r="D40" s="89"/>
      <c r="E40" s="69"/>
      <c r="F40" s="63"/>
      <c r="G40" s="63" t="s">
        <v>56</v>
      </c>
      <c r="H40" s="63" t="s">
        <v>92</v>
      </c>
      <c r="I40" s="229">
        <v>211366.28</v>
      </c>
      <c r="J40" s="325"/>
    </row>
    <row r="41" spans="1:11" ht="12.75" customHeight="1">
      <c r="A41" s="69"/>
      <c r="B41" s="63"/>
      <c r="C41" s="229"/>
      <c r="D41" s="89"/>
      <c r="E41" s="69"/>
      <c r="F41" s="63"/>
      <c r="G41" s="63" t="s">
        <v>57</v>
      </c>
      <c r="H41" s="63" t="s">
        <v>93</v>
      </c>
      <c r="I41" s="229">
        <v>313868.14</v>
      </c>
      <c r="J41" s="325"/>
    </row>
    <row r="42" spans="1:11" ht="12.75" customHeight="1">
      <c r="A42" s="69"/>
      <c r="B42" s="63"/>
      <c r="C42" s="229"/>
      <c r="D42" s="89"/>
      <c r="E42" s="69"/>
      <c r="F42" s="63"/>
      <c r="G42" s="63" t="s">
        <v>58</v>
      </c>
      <c r="H42" s="63" t="s">
        <v>94</v>
      </c>
      <c r="I42" s="229">
        <v>16506.66</v>
      </c>
      <c r="J42" s="325"/>
    </row>
    <row r="43" spans="1:11" ht="12.75" customHeight="1">
      <c r="A43" s="69"/>
      <c r="B43" s="63"/>
      <c r="C43" s="229"/>
      <c r="D43" s="89"/>
      <c r="E43" s="69"/>
      <c r="F43" s="63"/>
      <c r="G43" s="63" t="s">
        <v>59</v>
      </c>
      <c r="H43" s="63" t="s">
        <v>95</v>
      </c>
      <c r="I43" s="229">
        <v>28314.14</v>
      </c>
      <c r="J43" s="325"/>
    </row>
    <row r="44" spans="1:11" ht="12.75" customHeight="1">
      <c r="A44" s="69"/>
      <c r="B44" s="63"/>
      <c r="C44" s="229"/>
      <c r="D44" s="89"/>
      <c r="E44" s="69"/>
      <c r="F44" s="63"/>
      <c r="G44" s="63" t="s">
        <v>60</v>
      </c>
      <c r="H44" s="63" t="s">
        <v>76</v>
      </c>
      <c r="I44" s="229">
        <v>70695.73</v>
      </c>
      <c r="J44" s="325"/>
    </row>
    <row r="45" spans="1:11" ht="13.5" customHeight="1" thickBot="1">
      <c r="A45" s="69"/>
      <c r="B45" s="63"/>
      <c r="C45" s="229"/>
      <c r="D45" s="89"/>
      <c r="E45" s="69"/>
      <c r="F45" s="215"/>
      <c r="G45" s="215" t="s">
        <v>154</v>
      </c>
      <c r="H45" s="215" t="s">
        <v>155</v>
      </c>
      <c r="I45" s="234">
        <v>331275.75</v>
      </c>
      <c r="J45" s="326"/>
    </row>
    <row r="46" spans="1:11" ht="13.5" thickTop="1">
      <c r="A46" s="69"/>
      <c r="B46" s="63"/>
      <c r="C46" s="229"/>
      <c r="D46" s="89"/>
      <c r="E46" s="69"/>
      <c r="F46" s="63"/>
      <c r="G46" s="63"/>
      <c r="H46" s="134" t="s">
        <v>2</v>
      </c>
      <c r="I46" s="229"/>
      <c r="J46" s="89">
        <f>SUM(J6:J44)</f>
        <v>46498585.619999997</v>
      </c>
    </row>
    <row r="47" spans="1:11" ht="13.5" thickBot="1">
      <c r="A47" s="69"/>
      <c r="B47" s="63"/>
      <c r="C47" s="229"/>
      <c r="D47" s="89"/>
      <c r="E47" s="69"/>
      <c r="F47" s="63"/>
      <c r="G47" s="63"/>
      <c r="H47" s="264" t="s">
        <v>96</v>
      </c>
      <c r="I47" s="234"/>
      <c r="J47" s="84">
        <f>D48-J46</f>
        <v>17793859.060000002</v>
      </c>
    </row>
    <row r="48" spans="1:11" ht="14.25" thickTop="1" thickBot="1">
      <c r="A48" s="147"/>
      <c r="B48" s="265" t="s">
        <v>98</v>
      </c>
      <c r="C48" s="245"/>
      <c r="D48" s="190">
        <f>D20+D23</f>
        <v>64292444.68</v>
      </c>
      <c r="E48" s="147"/>
      <c r="F48" s="148"/>
      <c r="G48" s="148"/>
      <c r="H48" s="265" t="s">
        <v>97</v>
      </c>
      <c r="I48" s="245"/>
      <c r="J48" s="190">
        <f>J46+J47</f>
        <v>64292444.68</v>
      </c>
    </row>
    <row r="49" spans="2:3">
      <c r="B49" s="267"/>
      <c r="C49" s="122"/>
    </row>
  </sheetData>
  <mergeCells count="15">
    <mergeCell ref="J30:J36"/>
    <mergeCell ref="J37:J45"/>
    <mergeCell ref="A3:J3"/>
    <mergeCell ref="A16:A19"/>
    <mergeCell ref="J16:J18"/>
    <mergeCell ref="J19:J21"/>
    <mergeCell ref="J22:J29"/>
    <mergeCell ref="A2:J2"/>
    <mergeCell ref="A5:D5"/>
    <mergeCell ref="E5:J5"/>
    <mergeCell ref="A7:A15"/>
    <mergeCell ref="J8:J9"/>
    <mergeCell ref="J10:J15"/>
    <mergeCell ref="J6:J7"/>
    <mergeCell ref="A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J8 J6" formulaRange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9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2" spans="1:10" s="63" customFormat="1" ht="13.5" customHeight="1">
      <c r="A2" s="331" t="s">
        <v>130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63" customFormat="1" ht="11.25">
      <c r="A3" s="331" t="s">
        <v>25</v>
      </c>
      <c r="B3" s="331"/>
      <c r="C3" s="331"/>
      <c r="D3" s="331"/>
      <c r="E3" s="331"/>
      <c r="F3" s="331"/>
      <c r="G3" s="331"/>
      <c r="H3" s="331"/>
      <c r="I3" s="332"/>
      <c r="J3" s="332"/>
    </row>
    <row r="4" spans="1:10" s="63" customFormat="1" ht="11.25">
      <c r="A4" s="331" t="s">
        <v>163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s="63" customFormat="1" ht="12" thickBot="1">
      <c r="A5" s="334" t="s">
        <v>4</v>
      </c>
      <c r="B5" s="334"/>
      <c r="C5" s="334"/>
      <c r="D5" s="334"/>
      <c r="E5" s="334" t="s">
        <v>0</v>
      </c>
      <c r="F5" s="334"/>
      <c r="G5" s="334"/>
      <c r="H5" s="334"/>
      <c r="I5" s="335"/>
      <c r="J5" s="335"/>
    </row>
    <row r="6" spans="1:10">
      <c r="A6" s="126" t="s">
        <v>3</v>
      </c>
      <c r="B6" s="127"/>
      <c r="C6" s="268"/>
      <c r="D6" s="64"/>
      <c r="E6" s="181" t="s">
        <v>5</v>
      </c>
      <c r="F6" s="127" t="s">
        <v>29</v>
      </c>
      <c r="G6" s="127" t="s">
        <v>30</v>
      </c>
      <c r="H6" s="127" t="s">
        <v>61</v>
      </c>
      <c r="I6" s="225">
        <v>7978917</v>
      </c>
      <c r="J6" s="324">
        <f>SUM(I6:I7)</f>
        <v>12766917</v>
      </c>
    </row>
    <row r="7" spans="1:10" ht="12.75" customHeight="1">
      <c r="A7" s="327" t="s">
        <v>6</v>
      </c>
      <c r="B7" s="63" t="s">
        <v>7</v>
      </c>
      <c r="C7" s="256">
        <v>11147972.73</v>
      </c>
      <c r="D7" s="89"/>
      <c r="E7" s="62" t="s">
        <v>28</v>
      </c>
      <c r="F7" s="63"/>
      <c r="G7" s="63" t="s">
        <v>31</v>
      </c>
      <c r="H7" s="63" t="s">
        <v>62</v>
      </c>
      <c r="I7" s="257">
        <v>4788000</v>
      </c>
      <c r="J7" s="325"/>
    </row>
    <row r="8" spans="1:10" ht="12.75" customHeight="1">
      <c r="A8" s="327"/>
      <c r="B8" s="63" t="s">
        <v>8</v>
      </c>
      <c r="C8" s="256">
        <v>428229.71</v>
      </c>
      <c r="D8" s="89"/>
      <c r="E8" s="69"/>
      <c r="F8" s="63"/>
      <c r="G8" s="63" t="s">
        <v>32</v>
      </c>
      <c r="H8" s="63" t="s">
        <v>63</v>
      </c>
      <c r="I8" s="229">
        <v>38593.21</v>
      </c>
      <c r="J8" s="325">
        <f>SUM(I8:I9)</f>
        <v>172091.86</v>
      </c>
    </row>
    <row r="9" spans="1:10" ht="13.5" customHeight="1" thickBot="1">
      <c r="A9" s="327"/>
      <c r="B9" s="63" t="s">
        <v>9</v>
      </c>
      <c r="C9" s="256">
        <v>260074.32</v>
      </c>
      <c r="D9" s="89"/>
      <c r="E9" s="69"/>
      <c r="F9" s="215"/>
      <c r="G9" s="215" t="s">
        <v>33</v>
      </c>
      <c r="H9" s="215" t="s">
        <v>64</v>
      </c>
      <c r="I9" s="234">
        <v>133498.65</v>
      </c>
      <c r="J9" s="326"/>
    </row>
    <row r="10" spans="1:10" ht="13.5" thickTop="1">
      <c r="A10" s="327"/>
      <c r="B10" s="63" t="s">
        <v>10</v>
      </c>
      <c r="C10" s="256">
        <v>52941.760000000002</v>
      </c>
      <c r="D10" s="89"/>
      <c r="E10" s="69"/>
      <c r="F10" s="63"/>
      <c r="G10" s="63"/>
      <c r="H10" s="63"/>
      <c r="I10" s="229"/>
      <c r="J10" s="328">
        <f>SUM(I11:I15)</f>
        <v>874057.92999999993</v>
      </c>
    </row>
    <row r="11" spans="1:10">
      <c r="A11" s="327"/>
      <c r="B11" s="63" t="s">
        <v>151</v>
      </c>
      <c r="C11" s="256">
        <v>218</v>
      </c>
      <c r="D11" s="89"/>
      <c r="E11" s="65" t="s">
        <v>65</v>
      </c>
      <c r="F11" s="63" t="s">
        <v>29</v>
      </c>
      <c r="G11" s="63" t="s">
        <v>34</v>
      </c>
      <c r="H11" s="63" t="s">
        <v>67</v>
      </c>
      <c r="I11" s="229">
        <v>119604.69</v>
      </c>
      <c r="J11" s="329"/>
    </row>
    <row r="12" spans="1:10">
      <c r="A12" s="327"/>
      <c r="B12" s="63" t="s">
        <v>12</v>
      </c>
      <c r="C12" s="256"/>
      <c r="D12" s="89"/>
      <c r="E12" s="62" t="s">
        <v>66</v>
      </c>
      <c r="F12" s="63"/>
      <c r="G12" s="63" t="s">
        <v>35</v>
      </c>
      <c r="H12" s="63" t="s">
        <v>119</v>
      </c>
      <c r="I12" s="229">
        <v>42934.18</v>
      </c>
      <c r="J12" s="329"/>
    </row>
    <row r="13" spans="1:10">
      <c r="A13" s="327"/>
      <c r="B13" s="63" t="s">
        <v>13</v>
      </c>
      <c r="C13" s="256"/>
      <c r="D13" s="89"/>
      <c r="E13" s="69"/>
      <c r="F13" s="63"/>
      <c r="G13" s="63" t="s">
        <v>36</v>
      </c>
      <c r="H13" s="63" t="s">
        <v>120</v>
      </c>
      <c r="I13" s="229">
        <v>40530.47</v>
      </c>
      <c r="J13" s="329"/>
    </row>
    <row r="14" spans="1:10" ht="13.5" thickBot="1">
      <c r="A14" s="327"/>
      <c r="B14" s="215" t="s">
        <v>14</v>
      </c>
      <c r="C14" s="256">
        <v>5755.02</v>
      </c>
      <c r="D14" s="84"/>
      <c r="E14" s="69"/>
      <c r="F14" s="63"/>
      <c r="G14" s="63" t="s">
        <v>37</v>
      </c>
      <c r="H14" s="63" t="s">
        <v>121</v>
      </c>
      <c r="I14" s="229">
        <v>414130.13</v>
      </c>
      <c r="J14" s="329"/>
    </row>
    <row r="15" spans="1:10" ht="14.25" thickTop="1" thickBot="1">
      <c r="A15" s="327"/>
      <c r="B15" s="75" t="s">
        <v>15</v>
      </c>
      <c r="C15" s="259">
        <f>SUM(C7:C14)</f>
        <v>11895191.540000001</v>
      </c>
      <c r="D15" s="82">
        <f>C15</f>
        <v>11895191.540000001</v>
      </c>
      <c r="E15" s="69"/>
      <c r="F15" s="215"/>
      <c r="G15" s="215" t="s">
        <v>38</v>
      </c>
      <c r="H15" s="215" t="s">
        <v>122</v>
      </c>
      <c r="I15" s="234">
        <v>256858.46</v>
      </c>
      <c r="J15" s="330"/>
    </row>
    <row r="16" spans="1:10" ht="13.5" thickTop="1">
      <c r="A16" s="327" t="s">
        <v>16</v>
      </c>
      <c r="B16" s="216" t="s">
        <v>17</v>
      </c>
      <c r="C16" s="260">
        <v>5292157.0999999996</v>
      </c>
      <c r="D16" s="261"/>
      <c r="E16" s="69"/>
      <c r="F16" s="63"/>
      <c r="G16" s="63"/>
      <c r="H16" s="63"/>
      <c r="I16" s="229"/>
      <c r="J16" s="328">
        <f>SUM(I17:I18)</f>
        <v>163934.13</v>
      </c>
    </row>
    <row r="17" spans="1:11">
      <c r="A17" s="327"/>
      <c r="B17" s="63" t="s">
        <v>10</v>
      </c>
      <c r="C17" s="256">
        <v>158340.06</v>
      </c>
      <c r="D17" s="89"/>
      <c r="E17" s="65" t="s">
        <v>72</v>
      </c>
      <c r="F17" s="63" t="s">
        <v>29</v>
      </c>
      <c r="G17" s="63" t="s">
        <v>39</v>
      </c>
      <c r="H17" s="63" t="s">
        <v>74</v>
      </c>
      <c r="I17" s="229">
        <v>105495.01</v>
      </c>
      <c r="J17" s="329"/>
    </row>
    <row r="18" spans="1:11" ht="13.5" thickBot="1">
      <c r="A18" s="327"/>
      <c r="B18" s="215" t="s">
        <v>14</v>
      </c>
      <c r="C18" s="262">
        <v>22671.43</v>
      </c>
      <c r="D18" s="84"/>
      <c r="E18" s="62" t="s">
        <v>114</v>
      </c>
      <c r="F18" s="215"/>
      <c r="G18" s="215" t="s">
        <v>40</v>
      </c>
      <c r="H18" s="215" t="s">
        <v>76</v>
      </c>
      <c r="I18" s="234">
        <v>58439.12</v>
      </c>
      <c r="J18" s="330"/>
    </row>
    <row r="19" spans="1:11" ht="14.25" thickTop="1" thickBot="1">
      <c r="A19" s="327"/>
      <c r="B19" s="81" t="s">
        <v>18</v>
      </c>
      <c r="C19" s="262">
        <f>SUM(C16:C18)</f>
        <v>5473168.5899999989</v>
      </c>
      <c r="D19" s="84">
        <f>C19</f>
        <v>5473168.5899999989</v>
      </c>
      <c r="E19" s="69"/>
      <c r="F19" s="63"/>
      <c r="G19" s="63"/>
      <c r="H19" s="63"/>
      <c r="I19" s="229"/>
      <c r="J19" s="328">
        <f>SUM(I20:I21)</f>
        <v>2037036.43</v>
      </c>
    </row>
    <row r="20" spans="1:11" ht="14.25" thickTop="1" thickBot="1">
      <c r="A20" s="67"/>
      <c r="B20" s="75" t="s">
        <v>23</v>
      </c>
      <c r="C20" s="259"/>
      <c r="D20" s="82">
        <f>D15+D19</f>
        <v>17368360.129999999</v>
      </c>
      <c r="E20" s="65" t="s">
        <v>115</v>
      </c>
      <c r="F20" s="63" t="s">
        <v>29</v>
      </c>
      <c r="G20" s="63" t="s">
        <v>39</v>
      </c>
      <c r="H20" s="63" t="s">
        <v>117</v>
      </c>
      <c r="I20" s="229">
        <v>1501508.73</v>
      </c>
      <c r="J20" s="329"/>
    </row>
    <row r="21" spans="1:11" ht="14.25" thickTop="1" thickBot="1">
      <c r="A21" s="62" t="s">
        <v>19</v>
      </c>
      <c r="B21" s="216" t="s">
        <v>22</v>
      </c>
      <c r="C21" s="260"/>
      <c r="D21" s="261"/>
      <c r="E21" s="62" t="s">
        <v>116</v>
      </c>
      <c r="F21" s="215"/>
      <c r="G21" s="215" t="s">
        <v>40</v>
      </c>
      <c r="H21" s="215" t="s">
        <v>153</v>
      </c>
      <c r="I21" s="234">
        <v>535527.69999999995</v>
      </c>
      <c r="J21" s="330"/>
    </row>
    <row r="22" spans="1:11" ht="14.25" thickTop="1" thickBot="1">
      <c r="A22" s="91" t="s">
        <v>20</v>
      </c>
      <c r="B22" s="215" t="s">
        <v>21</v>
      </c>
      <c r="C22" s="262">
        <v>90882</v>
      </c>
      <c r="D22" s="84"/>
      <c r="E22" s="62"/>
      <c r="F22" s="63"/>
      <c r="G22" s="63"/>
      <c r="H22" s="63"/>
      <c r="I22" s="229"/>
      <c r="J22" s="328">
        <f>SUM(I23:I29)</f>
        <v>2831191.36</v>
      </c>
    </row>
    <row r="23" spans="1:11" ht="14.25" thickTop="1" thickBot="1">
      <c r="A23" s="91"/>
      <c r="B23" s="75" t="s">
        <v>24</v>
      </c>
      <c r="C23" s="259">
        <f>C22</f>
        <v>90882</v>
      </c>
      <c r="D23" s="82">
        <f>C23</f>
        <v>90882</v>
      </c>
      <c r="E23" s="65" t="s">
        <v>82</v>
      </c>
      <c r="F23" s="63" t="s">
        <v>29</v>
      </c>
      <c r="G23" s="63" t="s">
        <v>41</v>
      </c>
      <c r="H23" s="63" t="s">
        <v>74</v>
      </c>
      <c r="I23" s="229">
        <v>724142.62</v>
      </c>
      <c r="J23" s="329"/>
    </row>
    <row r="24" spans="1:11" ht="13.5" thickTop="1">
      <c r="A24" s="91"/>
      <c r="B24" s="63"/>
      <c r="C24" s="121"/>
      <c r="D24" s="89"/>
      <c r="E24" s="62" t="s">
        <v>102</v>
      </c>
      <c r="F24" s="63"/>
      <c r="G24" s="63" t="s">
        <v>42</v>
      </c>
      <c r="H24" s="63" t="s">
        <v>76</v>
      </c>
      <c r="I24" s="229">
        <v>269747.44</v>
      </c>
      <c r="J24" s="329"/>
    </row>
    <row r="25" spans="1:11">
      <c r="A25" s="91"/>
      <c r="B25" s="63"/>
      <c r="C25" s="121"/>
      <c r="D25" s="89"/>
      <c r="E25" s="91" t="s">
        <v>101</v>
      </c>
      <c r="F25" s="63"/>
      <c r="G25" s="63" t="s">
        <v>43</v>
      </c>
      <c r="H25" s="63" t="s">
        <v>77</v>
      </c>
      <c r="I25" s="229">
        <v>1453418.29</v>
      </c>
      <c r="J25" s="329"/>
    </row>
    <row r="26" spans="1:11">
      <c r="A26" s="69"/>
      <c r="B26" s="63"/>
      <c r="C26" s="121"/>
      <c r="D26" s="89"/>
      <c r="E26" s="69"/>
      <c r="F26" s="63"/>
      <c r="G26" s="63" t="s">
        <v>44</v>
      </c>
      <c r="H26" s="63" t="s">
        <v>78</v>
      </c>
      <c r="I26" s="229">
        <v>80003.5</v>
      </c>
      <c r="J26" s="329"/>
      <c r="K26" s="73"/>
    </row>
    <row r="27" spans="1:11">
      <c r="A27" s="69"/>
      <c r="B27" s="63"/>
      <c r="C27" s="121"/>
      <c r="D27" s="89"/>
      <c r="E27" s="69"/>
      <c r="F27" s="63"/>
      <c r="G27" s="63" t="s">
        <v>45</v>
      </c>
      <c r="H27" s="63" t="s">
        <v>79</v>
      </c>
      <c r="I27" s="229">
        <v>31344.69</v>
      </c>
      <c r="J27" s="329"/>
    </row>
    <row r="28" spans="1:11">
      <c r="A28" s="69"/>
      <c r="B28" s="63"/>
      <c r="C28" s="121"/>
      <c r="D28" s="89"/>
      <c r="E28" s="69"/>
      <c r="F28" s="63"/>
      <c r="G28" s="63" t="s">
        <v>46</v>
      </c>
      <c r="H28" s="63" t="s">
        <v>80</v>
      </c>
      <c r="I28" s="229">
        <v>125837.38</v>
      </c>
      <c r="J28" s="329"/>
    </row>
    <row r="29" spans="1:11" ht="13.5" thickBot="1">
      <c r="A29" s="69"/>
      <c r="B29" s="63"/>
      <c r="C29" s="121"/>
      <c r="D29" s="89"/>
      <c r="E29" s="69"/>
      <c r="F29" s="215"/>
      <c r="G29" s="215" t="s">
        <v>47</v>
      </c>
      <c r="H29" s="215" t="s">
        <v>81</v>
      </c>
      <c r="I29" s="234">
        <v>146697.44</v>
      </c>
      <c r="J29" s="330"/>
    </row>
    <row r="30" spans="1:11" ht="13.5" thickTop="1">
      <c r="A30" s="69"/>
      <c r="B30" s="63"/>
      <c r="C30" s="121"/>
      <c r="D30" s="89"/>
      <c r="E30" s="69"/>
      <c r="F30" s="63"/>
      <c r="G30" s="63"/>
      <c r="H30" s="63"/>
      <c r="I30" s="229"/>
      <c r="J30" s="328">
        <f>SUM(I31:I36)</f>
        <v>5098177.21</v>
      </c>
    </row>
    <row r="31" spans="1:11">
      <c r="A31" s="69"/>
      <c r="B31" s="63"/>
      <c r="C31" s="121"/>
      <c r="D31" s="89"/>
      <c r="E31" s="65" t="s">
        <v>83</v>
      </c>
      <c r="F31" s="63" t="s">
        <v>29</v>
      </c>
      <c r="G31" s="63" t="s">
        <v>48</v>
      </c>
      <c r="H31" s="63" t="s">
        <v>74</v>
      </c>
      <c r="I31" s="229">
        <v>194000.84</v>
      </c>
      <c r="J31" s="329"/>
    </row>
    <row r="32" spans="1:11">
      <c r="A32" s="69"/>
      <c r="B32" s="63"/>
      <c r="C32" s="121"/>
      <c r="D32" s="89"/>
      <c r="E32" s="62" t="s">
        <v>84</v>
      </c>
      <c r="F32" s="63"/>
      <c r="G32" s="63" t="s">
        <v>49</v>
      </c>
      <c r="H32" s="63" t="s">
        <v>76</v>
      </c>
      <c r="I32" s="229">
        <v>142232.13</v>
      </c>
      <c r="J32" s="329"/>
    </row>
    <row r="33" spans="1:11">
      <c r="A33" s="69"/>
      <c r="B33" s="63"/>
      <c r="C33" s="121"/>
      <c r="D33" s="89"/>
      <c r="E33" s="69"/>
      <c r="F33" s="63"/>
      <c r="G33" s="63" t="s">
        <v>50</v>
      </c>
      <c r="H33" s="63" t="s">
        <v>85</v>
      </c>
      <c r="I33" s="229">
        <v>573079.17000000004</v>
      </c>
      <c r="J33" s="329"/>
    </row>
    <row r="34" spans="1:11">
      <c r="A34" s="69"/>
      <c r="B34" s="63"/>
      <c r="C34" s="121"/>
      <c r="D34" s="89"/>
      <c r="E34" s="69"/>
      <c r="F34" s="63"/>
      <c r="G34" s="63" t="s">
        <v>51</v>
      </c>
      <c r="H34" s="63" t="s">
        <v>86</v>
      </c>
      <c r="I34" s="229">
        <v>2231507.87</v>
      </c>
      <c r="J34" s="329"/>
    </row>
    <row r="35" spans="1:11">
      <c r="A35" s="69"/>
      <c r="B35" s="63"/>
      <c r="C35" s="121"/>
      <c r="D35" s="89"/>
      <c r="E35" s="69"/>
      <c r="F35" s="63"/>
      <c r="G35" s="63" t="s">
        <v>52</v>
      </c>
      <c r="H35" s="63" t="s">
        <v>87</v>
      </c>
      <c r="I35" s="229">
        <v>1957357.2</v>
      </c>
      <c r="J35" s="329"/>
    </row>
    <row r="36" spans="1:11" ht="13.5" thickBot="1">
      <c r="A36" s="69"/>
      <c r="B36" s="63"/>
      <c r="C36" s="121"/>
      <c r="D36" s="89"/>
      <c r="E36" s="69"/>
      <c r="F36" s="215"/>
      <c r="G36" s="215" t="s">
        <v>53</v>
      </c>
      <c r="H36" s="215" t="s">
        <v>88</v>
      </c>
      <c r="I36" s="234">
        <v>0</v>
      </c>
      <c r="J36" s="330"/>
    </row>
    <row r="37" spans="1:11" ht="13.5" thickTop="1">
      <c r="A37" s="69"/>
      <c r="B37" s="63"/>
      <c r="C37" s="121"/>
      <c r="D37" s="89"/>
      <c r="E37" s="69"/>
      <c r="F37" s="63"/>
      <c r="G37" s="63"/>
      <c r="H37" s="63"/>
      <c r="I37" s="229"/>
      <c r="J37" s="328">
        <f>SUM(I38:I45)</f>
        <v>345508.14</v>
      </c>
    </row>
    <row r="38" spans="1:11" ht="12.75" customHeight="1">
      <c r="A38" s="69"/>
      <c r="B38" s="63"/>
      <c r="C38" s="121"/>
      <c r="D38" s="89"/>
      <c r="E38" s="65" t="s">
        <v>89</v>
      </c>
      <c r="F38" s="63" t="s">
        <v>29</v>
      </c>
      <c r="G38" s="63" t="s">
        <v>54</v>
      </c>
      <c r="H38" s="63" t="s">
        <v>90</v>
      </c>
      <c r="I38" s="229">
        <v>14500.33</v>
      </c>
      <c r="J38" s="325"/>
    </row>
    <row r="39" spans="1:11" ht="12.75" customHeight="1">
      <c r="A39" s="69"/>
      <c r="B39" s="63"/>
      <c r="C39" s="121"/>
      <c r="D39" s="89"/>
      <c r="E39" s="62" t="s">
        <v>1</v>
      </c>
      <c r="F39" s="63"/>
      <c r="G39" s="63" t="s">
        <v>55</v>
      </c>
      <c r="H39" s="63" t="s">
        <v>91</v>
      </c>
      <c r="I39" s="229">
        <v>16470.2</v>
      </c>
      <c r="J39" s="325"/>
      <c r="K39" s="73"/>
    </row>
    <row r="40" spans="1:11" ht="12.75" customHeight="1">
      <c r="A40" s="69"/>
      <c r="B40" s="63"/>
      <c r="C40" s="121"/>
      <c r="D40" s="89"/>
      <c r="E40" s="69"/>
      <c r="F40" s="63"/>
      <c r="G40" s="63" t="s">
        <v>56</v>
      </c>
      <c r="H40" s="63" t="s">
        <v>92</v>
      </c>
      <c r="I40" s="229">
        <v>97552</v>
      </c>
      <c r="J40" s="325"/>
    </row>
    <row r="41" spans="1:11" ht="12.75" customHeight="1">
      <c r="A41" s="69"/>
      <c r="B41" s="63"/>
      <c r="C41" s="121"/>
      <c r="D41" s="89"/>
      <c r="E41" s="69"/>
      <c r="F41" s="63"/>
      <c r="G41" s="63" t="s">
        <v>57</v>
      </c>
      <c r="H41" s="63" t="s">
        <v>93</v>
      </c>
      <c r="I41" s="229">
        <v>48132.41</v>
      </c>
      <c r="J41" s="325"/>
    </row>
    <row r="42" spans="1:11" ht="12.75" customHeight="1">
      <c r="A42" s="69"/>
      <c r="B42" s="63"/>
      <c r="C42" s="121"/>
      <c r="D42" s="89"/>
      <c r="E42" s="69"/>
      <c r="F42" s="63"/>
      <c r="G42" s="63" t="s">
        <v>58</v>
      </c>
      <c r="H42" s="63" t="s">
        <v>94</v>
      </c>
      <c r="I42" s="229">
        <v>400</v>
      </c>
      <c r="J42" s="325"/>
    </row>
    <row r="43" spans="1:11" ht="12.75" customHeight="1">
      <c r="A43" s="69"/>
      <c r="B43" s="63"/>
      <c r="C43" s="121"/>
      <c r="D43" s="89"/>
      <c r="E43" s="69"/>
      <c r="F43" s="63"/>
      <c r="G43" s="63" t="s">
        <v>59</v>
      </c>
      <c r="H43" s="63" t="s">
        <v>95</v>
      </c>
      <c r="I43" s="229">
        <v>26743.83</v>
      </c>
      <c r="J43" s="325"/>
    </row>
    <row r="44" spans="1:11" ht="12.75" customHeight="1">
      <c r="A44" s="69"/>
      <c r="B44" s="63"/>
      <c r="C44" s="121"/>
      <c r="D44" s="89"/>
      <c r="E44" s="69"/>
      <c r="F44" s="63"/>
      <c r="G44" s="63" t="s">
        <v>60</v>
      </c>
      <c r="H44" s="63" t="s">
        <v>76</v>
      </c>
      <c r="I44" s="229">
        <v>48799.96</v>
      </c>
      <c r="J44" s="325"/>
    </row>
    <row r="45" spans="1:11" ht="13.5" customHeight="1" thickBot="1">
      <c r="A45" s="69"/>
      <c r="B45" s="63"/>
      <c r="C45" s="121"/>
      <c r="D45" s="89"/>
      <c r="E45" s="69"/>
      <c r="F45" s="215"/>
      <c r="G45" s="215" t="s">
        <v>154</v>
      </c>
      <c r="H45" s="215" t="s">
        <v>155</v>
      </c>
      <c r="I45" s="234">
        <v>92909.41</v>
      </c>
      <c r="J45" s="326"/>
    </row>
    <row r="46" spans="1:11" ht="13.5" thickTop="1">
      <c r="A46" s="69"/>
      <c r="B46" s="63"/>
      <c r="C46" s="121"/>
      <c r="D46" s="89"/>
      <c r="E46" s="69"/>
      <c r="F46" s="63"/>
      <c r="G46" s="63"/>
      <c r="H46" s="134" t="s">
        <v>2</v>
      </c>
      <c r="I46" s="229"/>
      <c r="J46" s="89">
        <f>SUM(J6:J44)</f>
        <v>24288914.060000002</v>
      </c>
    </row>
    <row r="47" spans="1:11" ht="13.5" thickBot="1">
      <c r="A47" s="69"/>
      <c r="B47" s="63"/>
      <c r="C47" s="121"/>
      <c r="D47" s="89"/>
      <c r="E47" s="69"/>
      <c r="F47" s="63"/>
      <c r="G47" s="63"/>
      <c r="H47" s="264" t="s">
        <v>148</v>
      </c>
      <c r="I47" s="234"/>
      <c r="J47" s="84">
        <f>J46-D48</f>
        <v>6829671.9300000034</v>
      </c>
    </row>
    <row r="48" spans="1:11" ht="14.25" thickTop="1" thickBot="1">
      <c r="A48" s="147"/>
      <c r="B48" s="265" t="s">
        <v>98</v>
      </c>
      <c r="C48" s="149"/>
      <c r="D48" s="190">
        <f>D20+D23</f>
        <v>17459242.129999999</v>
      </c>
      <c r="E48" s="147"/>
      <c r="F48" s="148"/>
      <c r="G48" s="148"/>
      <c r="H48" s="265" t="s">
        <v>97</v>
      </c>
      <c r="I48" s="245"/>
      <c r="J48" s="190">
        <f>J46-J47</f>
        <v>17459242.129999999</v>
      </c>
    </row>
    <row r="49" spans="2:3">
      <c r="B49" s="267"/>
      <c r="C49" s="122"/>
    </row>
  </sheetData>
  <mergeCells count="15">
    <mergeCell ref="J30:J36"/>
    <mergeCell ref="J37:J45"/>
    <mergeCell ref="A3:J3"/>
    <mergeCell ref="A16:A19"/>
    <mergeCell ref="J16:J18"/>
    <mergeCell ref="J19:J21"/>
    <mergeCell ref="J22:J29"/>
    <mergeCell ref="A2:J2"/>
    <mergeCell ref="A5:D5"/>
    <mergeCell ref="E5:J5"/>
    <mergeCell ref="J6:J7"/>
    <mergeCell ref="A7:A15"/>
    <mergeCell ref="J8:J9"/>
    <mergeCell ref="J10:J15"/>
    <mergeCell ref="A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J6:J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L49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253" customWidth="1"/>
    <col min="11" max="12" width="11.42578125" style="60"/>
    <col min="13" max="16384" width="11.42578125" style="58"/>
  </cols>
  <sheetData>
    <row r="2" spans="1:10" s="63" customFormat="1" ht="13.5" customHeight="1">
      <c r="A2" s="331" t="s">
        <v>201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63" customFormat="1" ht="11.25">
      <c r="A3" s="331" t="s">
        <v>25</v>
      </c>
      <c r="B3" s="331"/>
      <c r="C3" s="331"/>
      <c r="D3" s="331"/>
      <c r="E3" s="331"/>
      <c r="F3" s="331"/>
      <c r="G3" s="331"/>
      <c r="H3" s="331"/>
      <c r="I3" s="332"/>
      <c r="J3" s="332"/>
    </row>
    <row r="4" spans="1:10" s="63" customFormat="1" ht="11.25">
      <c r="A4" s="331" t="s">
        <v>163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s="63" customFormat="1" ht="12" thickBot="1">
      <c r="A5" s="334" t="s">
        <v>4</v>
      </c>
      <c r="B5" s="334"/>
      <c r="C5" s="334"/>
      <c r="D5" s="334"/>
      <c r="E5" s="334" t="s">
        <v>0</v>
      </c>
      <c r="F5" s="334"/>
      <c r="G5" s="334"/>
      <c r="H5" s="334"/>
      <c r="I5" s="335"/>
      <c r="J5" s="335"/>
    </row>
    <row r="6" spans="1:10">
      <c r="A6" s="126" t="s">
        <v>3</v>
      </c>
      <c r="B6" s="127"/>
      <c r="C6" s="268"/>
      <c r="D6" s="64"/>
      <c r="E6" s="182" t="s">
        <v>5</v>
      </c>
      <c r="F6" s="127" t="s">
        <v>29</v>
      </c>
      <c r="G6" s="127" t="s">
        <v>30</v>
      </c>
      <c r="H6" s="127" t="s">
        <v>61</v>
      </c>
      <c r="I6" s="225">
        <v>2962879</v>
      </c>
      <c r="J6" s="346">
        <f>I6</f>
        <v>2962879</v>
      </c>
    </row>
    <row r="7" spans="1:10">
      <c r="A7" s="327" t="s">
        <v>6</v>
      </c>
      <c r="B7" s="63" t="s">
        <v>7</v>
      </c>
      <c r="C7" s="256">
        <v>3217436.55</v>
      </c>
      <c r="D7" s="89"/>
      <c r="E7" s="59" t="s">
        <v>28</v>
      </c>
      <c r="F7" s="63"/>
      <c r="G7" s="63" t="s">
        <v>31</v>
      </c>
      <c r="H7" s="63" t="s">
        <v>62</v>
      </c>
      <c r="I7" s="257"/>
      <c r="J7" s="339"/>
    </row>
    <row r="8" spans="1:10">
      <c r="A8" s="327"/>
      <c r="B8" s="63" t="s">
        <v>8</v>
      </c>
      <c r="C8" s="256">
        <v>88800.26</v>
      </c>
      <c r="D8" s="89"/>
      <c r="E8" s="86"/>
      <c r="F8" s="63"/>
      <c r="G8" s="63" t="s">
        <v>32</v>
      </c>
      <c r="H8" s="63" t="s">
        <v>63</v>
      </c>
      <c r="I8" s="229">
        <v>21069.3</v>
      </c>
      <c r="J8" s="339">
        <f>SUM(I8:I9)</f>
        <v>87466.21</v>
      </c>
    </row>
    <row r="9" spans="1:10" ht="13.5" customHeight="1" thickBot="1">
      <c r="A9" s="327"/>
      <c r="B9" s="63" t="s">
        <v>9</v>
      </c>
      <c r="C9" s="256">
        <v>46140.04</v>
      </c>
      <c r="D9" s="89"/>
      <c r="E9" s="63"/>
      <c r="F9" s="215"/>
      <c r="G9" s="215" t="s">
        <v>33</v>
      </c>
      <c r="H9" s="215" t="s">
        <v>64</v>
      </c>
      <c r="I9" s="234">
        <v>66396.91</v>
      </c>
      <c r="J9" s="340"/>
    </row>
    <row r="10" spans="1:10" ht="13.5" thickTop="1">
      <c r="A10" s="327"/>
      <c r="B10" s="63" t="s">
        <v>10</v>
      </c>
      <c r="C10" s="256">
        <v>14120.05</v>
      </c>
      <c r="D10" s="89"/>
      <c r="E10" s="63"/>
      <c r="F10" s="63"/>
      <c r="G10" s="63"/>
      <c r="H10" s="63"/>
      <c r="I10" s="229"/>
      <c r="J10" s="338">
        <f>SUM(I11:I15)</f>
        <v>487752.91000000003</v>
      </c>
    </row>
    <row r="11" spans="1:10">
      <c r="A11" s="327"/>
      <c r="B11" s="63" t="s">
        <v>151</v>
      </c>
      <c r="C11" s="256">
        <v>173702.39999999999</v>
      </c>
      <c r="D11" s="89"/>
      <c r="E11" s="206" t="s">
        <v>65</v>
      </c>
      <c r="F11" s="63" t="s">
        <v>29</v>
      </c>
      <c r="G11" s="63" t="s">
        <v>34</v>
      </c>
      <c r="H11" s="63" t="s">
        <v>67</v>
      </c>
      <c r="I11" s="229">
        <v>66884.92</v>
      </c>
      <c r="J11" s="341"/>
    </row>
    <row r="12" spans="1:10">
      <c r="A12" s="327"/>
      <c r="B12" s="63" t="s">
        <v>12</v>
      </c>
      <c r="C12" s="256">
        <v>250.8</v>
      </c>
      <c r="D12" s="89"/>
      <c r="E12" s="59" t="s">
        <v>66</v>
      </c>
      <c r="F12" s="63"/>
      <c r="G12" s="63" t="s">
        <v>35</v>
      </c>
      <c r="H12" s="63" t="s">
        <v>119</v>
      </c>
      <c r="I12" s="229">
        <v>24142.43</v>
      </c>
      <c r="J12" s="341"/>
    </row>
    <row r="13" spans="1:10">
      <c r="A13" s="327"/>
      <c r="B13" s="63" t="s">
        <v>13</v>
      </c>
      <c r="C13" s="256"/>
      <c r="D13" s="89"/>
      <c r="E13" s="63"/>
      <c r="F13" s="63"/>
      <c r="G13" s="63" t="s">
        <v>36</v>
      </c>
      <c r="H13" s="63" t="s">
        <v>120</v>
      </c>
      <c r="I13" s="229">
        <v>22375.14</v>
      </c>
      <c r="J13" s="341"/>
    </row>
    <row r="14" spans="1:10" ht="13.5" thickBot="1">
      <c r="A14" s="327"/>
      <c r="B14" s="63" t="s">
        <v>14</v>
      </c>
      <c r="C14" s="256">
        <v>8792.76</v>
      </c>
      <c r="D14" s="84"/>
      <c r="E14" s="63"/>
      <c r="F14" s="63"/>
      <c r="G14" s="63" t="s">
        <v>37</v>
      </c>
      <c r="H14" s="63" t="s">
        <v>121</v>
      </c>
      <c r="I14" s="229">
        <v>230152.97</v>
      </c>
      <c r="J14" s="341"/>
    </row>
    <row r="15" spans="1:10" ht="14.25" thickTop="1" thickBot="1">
      <c r="A15" s="327"/>
      <c r="B15" s="75" t="s">
        <v>15</v>
      </c>
      <c r="C15" s="259">
        <f>SUM(C7:C14)</f>
        <v>3549242.8599999989</v>
      </c>
      <c r="D15" s="82">
        <f>C15</f>
        <v>3549242.8599999989</v>
      </c>
      <c r="E15" s="63"/>
      <c r="F15" s="215"/>
      <c r="G15" s="215" t="s">
        <v>38</v>
      </c>
      <c r="H15" s="215" t="s">
        <v>122</v>
      </c>
      <c r="I15" s="234">
        <v>144197.45000000001</v>
      </c>
      <c r="J15" s="342"/>
    </row>
    <row r="16" spans="1:10" ht="13.5" customHeight="1" thickTop="1">
      <c r="A16" s="327" t="s">
        <v>16</v>
      </c>
      <c r="B16" s="216" t="s">
        <v>17</v>
      </c>
      <c r="C16" s="260">
        <v>2663955.4</v>
      </c>
      <c r="D16" s="261"/>
      <c r="E16" s="63"/>
      <c r="F16" s="63"/>
      <c r="G16" s="63"/>
      <c r="H16" s="63"/>
      <c r="I16" s="229"/>
      <c r="J16" s="338">
        <f>SUM(I17:I18)</f>
        <v>88840.639999999999</v>
      </c>
    </row>
    <row r="17" spans="1:11">
      <c r="A17" s="327"/>
      <c r="B17" s="63" t="s">
        <v>10</v>
      </c>
      <c r="C17" s="256">
        <v>147575.16</v>
      </c>
      <c r="D17" s="89"/>
      <c r="E17" s="206" t="s">
        <v>72</v>
      </c>
      <c r="F17" s="63" t="s">
        <v>29</v>
      </c>
      <c r="G17" s="63" t="s">
        <v>39</v>
      </c>
      <c r="H17" s="63" t="s">
        <v>74</v>
      </c>
      <c r="I17" s="229">
        <v>51248.94</v>
      </c>
      <c r="J17" s="341"/>
    </row>
    <row r="18" spans="1:11" ht="13.5" thickBot="1">
      <c r="A18" s="327"/>
      <c r="B18" s="215" t="s">
        <v>14</v>
      </c>
      <c r="C18" s="262">
        <v>11498.86</v>
      </c>
      <c r="D18" s="84"/>
      <c r="E18" s="59" t="s">
        <v>114</v>
      </c>
      <c r="F18" s="215"/>
      <c r="G18" s="215" t="s">
        <v>40</v>
      </c>
      <c r="H18" s="215" t="s">
        <v>76</v>
      </c>
      <c r="I18" s="234">
        <v>37591.699999999997</v>
      </c>
      <c r="J18" s="342"/>
    </row>
    <row r="19" spans="1:11" ht="14.25" thickTop="1" thickBot="1">
      <c r="A19" s="327"/>
      <c r="B19" s="81" t="s">
        <v>18</v>
      </c>
      <c r="C19" s="262">
        <f>SUM(C16:C18)</f>
        <v>2823029.42</v>
      </c>
      <c r="D19" s="84">
        <f>C19</f>
        <v>2823029.42</v>
      </c>
      <c r="E19" s="63"/>
      <c r="F19" s="63"/>
      <c r="G19" s="63"/>
      <c r="H19" s="63"/>
      <c r="I19" s="229"/>
      <c r="J19" s="338">
        <f>SUM(I20:I21)</f>
        <v>718371.61</v>
      </c>
    </row>
    <row r="20" spans="1:11" ht="14.25" thickTop="1" thickBot="1">
      <c r="A20" s="83"/>
      <c r="B20" s="75" t="s">
        <v>23</v>
      </c>
      <c r="C20" s="259"/>
      <c r="D20" s="82">
        <f>D15+D19</f>
        <v>6372272.2799999993</v>
      </c>
      <c r="E20" s="206" t="s">
        <v>115</v>
      </c>
      <c r="F20" s="63" t="s">
        <v>29</v>
      </c>
      <c r="G20" s="63" t="s">
        <v>39</v>
      </c>
      <c r="H20" s="63" t="s">
        <v>117</v>
      </c>
      <c r="I20" s="229">
        <v>578761.61</v>
      </c>
      <c r="J20" s="341"/>
    </row>
    <row r="21" spans="1:11" ht="14.25" customHeight="1" thickTop="1" thickBot="1">
      <c r="A21" s="345" t="s">
        <v>19</v>
      </c>
      <c r="B21" s="216" t="s">
        <v>22</v>
      </c>
      <c r="C21" s="260"/>
      <c r="D21" s="261"/>
      <c r="E21" s="59" t="s">
        <v>116</v>
      </c>
      <c r="F21" s="215"/>
      <c r="G21" s="215" t="s">
        <v>40</v>
      </c>
      <c r="H21" s="215" t="s">
        <v>118</v>
      </c>
      <c r="I21" s="234">
        <v>139610</v>
      </c>
      <c r="J21" s="342"/>
    </row>
    <row r="22" spans="1:11" ht="14.25" thickTop="1" thickBot="1">
      <c r="A22" s="345"/>
      <c r="B22" s="215" t="s">
        <v>21</v>
      </c>
      <c r="C22" s="262">
        <v>60587</v>
      </c>
      <c r="D22" s="84"/>
      <c r="E22" s="59"/>
      <c r="F22" s="63"/>
      <c r="G22" s="63"/>
      <c r="H22" s="63"/>
      <c r="I22" s="229"/>
      <c r="J22" s="338">
        <f>SUM(I23:I29)</f>
        <v>1223740.53</v>
      </c>
    </row>
    <row r="23" spans="1:11" ht="14.25" thickTop="1" thickBot="1">
      <c r="A23" s="91" t="s">
        <v>20</v>
      </c>
      <c r="B23" s="75" t="s">
        <v>24</v>
      </c>
      <c r="C23" s="259">
        <f>SUM(C21:C22)</f>
        <v>60587</v>
      </c>
      <c r="D23" s="82">
        <f>C23</f>
        <v>60587</v>
      </c>
      <c r="E23" s="206" t="s">
        <v>82</v>
      </c>
      <c r="F23" s="63" t="s">
        <v>29</v>
      </c>
      <c r="G23" s="63" t="s">
        <v>41</v>
      </c>
      <c r="H23" s="63" t="s">
        <v>74</v>
      </c>
      <c r="I23" s="229">
        <v>329583.15999999997</v>
      </c>
      <c r="J23" s="341"/>
    </row>
    <row r="24" spans="1:11" ht="13.5" thickTop="1">
      <c r="A24" s="69"/>
      <c r="B24" s="63"/>
      <c r="C24" s="121"/>
      <c r="D24" s="89"/>
      <c r="E24" s="59" t="s">
        <v>102</v>
      </c>
      <c r="F24" s="63"/>
      <c r="G24" s="63" t="s">
        <v>42</v>
      </c>
      <c r="H24" s="63" t="s">
        <v>76</v>
      </c>
      <c r="I24" s="229">
        <v>71870.100000000006</v>
      </c>
      <c r="J24" s="341"/>
    </row>
    <row r="25" spans="1:11">
      <c r="A25" s="69"/>
      <c r="B25" s="63"/>
      <c r="C25" s="121"/>
      <c r="D25" s="89"/>
      <c r="E25" s="57" t="s">
        <v>101</v>
      </c>
      <c r="F25" s="63"/>
      <c r="G25" s="63" t="s">
        <v>43</v>
      </c>
      <c r="H25" s="63" t="s">
        <v>77</v>
      </c>
      <c r="I25" s="229">
        <v>618729.97</v>
      </c>
      <c r="J25" s="341"/>
    </row>
    <row r="26" spans="1:11">
      <c r="A26" s="69"/>
      <c r="B26" s="63"/>
      <c r="C26" s="121"/>
      <c r="D26" s="89"/>
      <c r="E26" s="63"/>
      <c r="F26" s="63"/>
      <c r="G26" s="63" t="s">
        <v>44</v>
      </c>
      <c r="H26" s="63" t="s">
        <v>78</v>
      </c>
      <c r="I26" s="229">
        <v>131016.59</v>
      </c>
      <c r="J26" s="341"/>
      <c r="K26" s="73"/>
    </row>
    <row r="27" spans="1:11">
      <c r="A27" s="69"/>
      <c r="B27" s="63"/>
      <c r="C27" s="121"/>
      <c r="D27" s="89"/>
      <c r="E27" s="63"/>
      <c r="F27" s="63"/>
      <c r="G27" s="63" t="s">
        <v>45</v>
      </c>
      <c r="H27" s="63" t="s">
        <v>79</v>
      </c>
      <c r="I27" s="229">
        <v>4134.25</v>
      </c>
      <c r="J27" s="341"/>
    </row>
    <row r="28" spans="1:11">
      <c r="A28" s="69"/>
      <c r="B28" s="63"/>
      <c r="C28" s="121"/>
      <c r="D28" s="92"/>
      <c r="E28" s="63"/>
      <c r="F28" s="63"/>
      <c r="G28" s="63" t="s">
        <v>46</v>
      </c>
      <c r="H28" s="63" t="s">
        <v>80</v>
      </c>
      <c r="I28" s="229">
        <v>43559.05</v>
      </c>
      <c r="J28" s="341"/>
    </row>
    <row r="29" spans="1:11" ht="13.5" thickBot="1">
      <c r="A29" s="69"/>
      <c r="B29" s="63"/>
      <c r="C29" s="121"/>
      <c r="D29" s="92"/>
      <c r="E29" s="63"/>
      <c r="F29" s="215"/>
      <c r="G29" s="215" t="s">
        <v>47</v>
      </c>
      <c r="H29" s="215" t="s">
        <v>81</v>
      </c>
      <c r="I29" s="234">
        <v>24847.41</v>
      </c>
      <c r="J29" s="342"/>
    </row>
    <row r="30" spans="1:11" ht="13.5" thickTop="1">
      <c r="A30" s="69"/>
      <c r="B30" s="63"/>
      <c r="C30" s="121"/>
      <c r="D30" s="92"/>
      <c r="E30" s="63"/>
      <c r="F30" s="63"/>
      <c r="G30" s="63"/>
      <c r="H30" s="63"/>
      <c r="I30" s="229"/>
      <c r="J30" s="338">
        <f>SUM(I30:I36)</f>
        <v>1789266.64</v>
      </c>
    </row>
    <row r="31" spans="1:11">
      <c r="A31" s="69"/>
      <c r="B31" s="63"/>
      <c r="C31" s="121"/>
      <c r="D31" s="89"/>
      <c r="E31" s="206" t="s">
        <v>83</v>
      </c>
      <c r="F31" s="63" t="s">
        <v>29</v>
      </c>
      <c r="G31" s="63" t="s">
        <v>48</v>
      </c>
      <c r="H31" s="63" t="s">
        <v>74</v>
      </c>
      <c r="I31" s="229">
        <v>50866.400000000001</v>
      </c>
      <c r="J31" s="341"/>
    </row>
    <row r="32" spans="1:11">
      <c r="A32" s="69"/>
      <c r="B32" s="63"/>
      <c r="C32" s="121"/>
      <c r="D32" s="92"/>
      <c r="E32" s="59" t="s">
        <v>84</v>
      </c>
      <c r="F32" s="63"/>
      <c r="G32" s="63" t="s">
        <v>49</v>
      </c>
      <c r="H32" s="63" t="s">
        <v>76</v>
      </c>
      <c r="I32" s="229">
        <v>36000.29</v>
      </c>
      <c r="J32" s="341"/>
    </row>
    <row r="33" spans="1:11">
      <c r="A33" s="69"/>
      <c r="B33" s="63"/>
      <c r="C33" s="121"/>
      <c r="D33" s="92"/>
      <c r="E33" s="63"/>
      <c r="F33" s="63"/>
      <c r="G33" s="63" t="s">
        <v>50</v>
      </c>
      <c r="H33" s="63" t="s">
        <v>85</v>
      </c>
      <c r="I33" s="229">
        <v>192459.34</v>
      </c>
      <c r="J33" s="341"/>
      <c r="K33" s="73"/>
    </row>
    <row r="34" spans="1:11">
      <c r="A34" s="69"/>
      <c r="B34" s="63"/>
      <c r="C34" s="121"/>
      <c r="D34" s="92"/>
      <c r="E34" s="63"/>
      <c r="F34" s="63"/>
      <c r="G34" s="63" t="s">
        <v>51</v>
      </c>
      <c r="H34" s="63" t="s">
        <v>86</v>
      </c>
      <c r="I34" s="229">
        <v>835527.91</v>
      </c>
      <c r="J34" s="341"/>
    </row>
    <row r="35" spans="1:11">
      <c r="A35" s="69"/>
      <c r="B35" s="63"/>
      <c r="C35" s="121"/>
      <c r="D35" s="89"/>
      <c r="E35" s="63"/>
      <c r="F35" s="63"/>
      <c r="G35" s="63" t="s">
        <v>52</v>
      </c>
      <c r="H35" s="63" t="s">
        <v>87</v>
      </c>
      <c r="I35" s="229">
        <v>674412.7</v>
      </c>
      <c r="J35" s="341"/>
    </row>
    <row r="36" spans="1:11" ht="13.5" thickBot="1">
      <c r="A36" s="69"/>
      <c r="B36" s="63"/>
      <c r="C36" s="121"/>
      <c r="D36" s="89"/>
      <c r="E36" s="63"/>
      <c r="F36" s="215"/>
      <c r="G36" s="215" t="s">
        <v>53</v>
      </c>
      <c r="H36" s="215" t="s">
        <v>88</v>
      </c>
      <c r="I36" s="234"/>
      <c r="J36" s="342"/>
      <c r="K36" s="73"/>
    </row>
    <row r="37" spans="1:11" ht="13.5" thickTop="1">
      <c r="A37" s="69"/>
      <c r="B37" s="63"/>
      <c r="C37" s="121"/>
      <c r="D37" s="89"/>
      <c r="E37" s="63"/>
      <c r="F37" s="63"/>
      <c r="G37" s="63"/>
      <c r="H37" s="63"/>
      <c r="I37" s="229"/>
      <c r="J37" s="338">
        <f>SUM(I38:I45)</f>
        <v>225411.19</v>
      </c>
    </row>
    <row r="38" spans="1:11" ht="12.75" customHeight="1">
      <c r="A38" s="69"/>
      <c r="B38" s="63"/>
      <c r="C38" s="121"/>
      <c r="D38" s="89"/>
      <c r="E38" s="206" t="s">
        <v>89</v>
      </c>
      <c r="F38" s="63" t="s">
        <v>29</v>
      </c>
      <c r="G38" s="63" t="s">
        <v>54</v>
      </c>
      <c r="H38" s="63" t="s">
        <v>90</v>
      </c>
      <c r="I38" s="229">
        <v>4610.91</v>
      </c>
      <c r="J38" s="339"/>
    </row>
    <row r="39" spans="1:11" ht="12.75" customHeight="1">
      <c r="A39" s="69"/>
      <c r="B39" s="63"/>
      <c r="C39" s="121"/>
      <c r="D39" s="89"/>
      <c r="E39" s="59" t="s">
        <v>1</v>
      </c>
      <c r="F39" s="63"/>
      <c r="G39" s="63" t="s">
        <v>55</v>
      </c>
      <c r="H39" s="63" t="s">
        <v>91</v>
      </c>
      <c r="I39" s="229">
        <v>3851.14</v>
      </c>
      <c r="J39" s="339"/>
    </row>
    <row r="40" spans="1:11" ht="12.75" customHeight="1">
      <c r="A40" s="69"/>
      <c r="B40" s="63"/>
      <c r="C40" s="63"/>
      <c r="D40" s="92"/>
      <c r="E40" s="63"/>
      <c r="F40" s="63"/>
      <c r="G40" s="63" t="s">
        <v>56</v>
      </c>
      <c r="H40" s="63" t="s">
        <v>92</v>
      </c>
      <c r="I40" s="229">
        <v>65034</v>
      </c>
      <c r="J40" s="339"/>
    </row>
    <row r="41" spans="1:11" ht="12.75" customHeight="1">
      <c r="A41" s="69"/>
      <c r="B41" s="63"/>
      <c r="C41" s="63"/>
      <c r="D41" s="92"/>
      <c r="E41" s="63"/>
      <c r="F41" s="63"/>
      <c r="G41" s="63" t="s">
        <v>57</v>
      </c>
      <c r="H41" s="63" t="s">
        <v>93</v>
      </c>
      <c r="I41" s="229">
        <v>31664.91</v>
      </c>
      <c r="J41" s="339"/>
    </row>
    <row r="42" spans="1:11" ht="12.75" customHeight="1">
      <c r="A42" s="69"/>
      <c r="B42" s="63"/>
      <c r="C42" s="63"/>
      <c r="D42" s="92"/>
      <c r="E42" s="63"/>
      <c r="F42" s="63"/>
      <c r="G42" s="63" t="s">
        <v>58</v>
      </c>
      <c r="H42" s="63" t="s">
        <v>94</v>
      </c>
      <c r="I42" s="229">
        <v>100</v>
      </c>
      <c r="J42" s="339"/>
    </row>
    <row r="43" spans="1:11" ht="12.75" customHeight="1">
      <c r="A43" s="69"/>
      <c r="B43" s="63"/>
      <c r="C43" s="121"/>
      <c r="D43" s="89"/>
      <c r="E43" s="63"/>
      <c r="F43" s="63"/>
      <c r="G43" s="63" t="s">
        <v>59</v>
      </c>
      <c r="H43" s="63" t="s">
        <v>95</v>
      </c>
      <c r="I43" s="229">
        <v>5355.55</v>
      </c>
      <c r="J43" s="339"/>
    </row>
    <row r="44" spans="1:11" ht="12.75" customHeight="1">
      <c r="A44" s="69"/>
      <c r="B44" s="63"/>
      <c r="C44" s="121"/>
      <c r="D44" s="89"/>
      <c r="E44" s="63"/>
      <c r="F44" s="63"/>
      <c r="G44" s="63" t="s">
        <v>60</v>
      </c>
      <c r="H44" s="63" t="s">
        <v>76</v>
      </c>
      <c r="I44" s="229">
        <v>10821.97</v>
      </c>
      <c r="J44" s="339"/>
    </row>
    <row r="45" spans="1:11" ht="13.5" customHeight="1" thickBot="1">
      <c r="A45" s="69"/>
      <c r="B45" s="63"/>
      <c r="C45" s="121"/>
      <c r="D45" s="89"/>
      <c r="E45" s="63"/>
      <c r="F45" s="215"/>
      <c r="G45" s="215" t="s">
        <v>154</v>
      </c>
      <c r="H45" s="215" t="s">
        <v>155</v>
      </c>
      <c r="I45" s="234">
        <v>103972.71</v>
      </c>
      <c r="J45" s="340"/>
    </row>
    <row r="46" spans="1:11" ht="13.5" thickTop="1">
      <c r="A46" s="69"/>
      <c r="B46" s="63"/>
      <c r="C46" s="121"/>
      <c r="D46" s="89"/>
      <c r="E46" s="63"/>
      <c r="F46" s="63"/>
      <c r="G46" s="63"/>
      <c r="H46" s="134" t="s">
        <v>2</v>
      </c>
      <c r="I46" s="229"/>
      <c r="J46" s="263">
        <f>SUM(J6:J44)</f>
        <v>7583728.7300000004</v>
      </c>
    </row>
    <row r="47" spans="1:11" ht="13.5" thickBot="1">
      <c r="A47" s="69"/>
      <c r="B47" s="63"/>
      <c r="C47" s="121"/>
      <c r="D47" s="89"/>
      <c r="E47" s="63"/>
      <c r="F47" s="63"/>
      <c r="G47" s="63"/>
      <c r="H47" s="264" t="s">
        <v>148</v>
      </c>
      <c r="I47" s="234"/>
      <c r="J47" s="131">
        <f>J46-D48</f>
        <v>1150869.4500000011</v>
      </c>
    </row>
    <row r="48" spans="1:11" ht="14.25" thickTop="1" thickBot="1">
      <c r="A48" s="147"/>
      <c r="B48" s="265" t="s">
        <v>98</v>
      </c>
      <c r="C48" s="149"/>
      <c r="D48" s="202">
        <f>D20+D23</f>
        <v>6432859.2799999993</v>
      </c>
      <c r="E48" s="148"/>
      <c r="F48" s="148"/>
      <c r="G48" s="148"/>
      <c r="H48" s="265" t="s">
        <v>97</v>
      </c>
      <c r="I48" s="245"/>
      <c r="J48" s="266">
        <f>J46-J47</f>
        <v>6432859.2799999993</v>
      </c>
    </row>
    <row r="49" spans="2:3">
      <c r="B49" s="267"/>
      <c r="C49" s="122"/>
    </row>
  </sheetData>
  <mergeCells count="16">
    <mergeCell ref="J22:J29"/>
    <mergeCell ref="J30:J36"/>
    <mergeCell ref="J6:J7"/>
    <mergeCell ref="A7:A15"/>
    <mergeCell ref="J8:J9"/>
    <mergeCell ref="J10:J15"/>
    <mergeCell ref="A2:J2"/>
    <mergeCell ref="A5:D5"/>
    <mergeCell ref="E5:J5"/>
    <mergeCell ref="A4:J4"/>
    <mergeCell ref="A3:J3"/>
    <mergeCell ref="J37:J45"/>
    <mergeCell ref="A16:A19"/>
    <mergeCell ref="J16:J18"/>
    <mergeCell ref="J19:J21"/>
    <mergeCell ref="A21:A22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J3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2:L49"/>
  <sheetViews>
    <sheetView showGridLines="0" topLeftCell="B28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253" customWidth="1"/>
    <col min="11" max="12" width="11.42578125" style="60"/>
    <col min="13" max="16384" width="11.42578125" style="58"/>
  </cols>
  <sheetData>
    <row r="2" spans="1:11" s="63" customFormat="1" ht="13.5" customHeight="1">
      <c r="A2" s="331" t="s">
        <v>164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1" s="63" customFormat="1" ht="11.25">
      <c r="A3" s="331" t="s">
        <v>25</v>
      </c>
      <c r="B3" s="331"/>
      <c r="C3" s="331"/>
      <c r="D3" s="331"/>
      <c r="E3" s="331"/>
      <c r="F3" s="331"/>
      <c r="G3" s="331"/>
      <c r="H3" s="331"/>
      <c r="I3" s="332"/>
      <c r="J3" s="332"/>
    </row>
    <row r="4" spans="1:11" s="63" customFormat="1" ht="11.25">
      <c r="A4" s="331" t="s">
        <v>163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1" s="63" customFormat="1" ht="12" thickBot="1">
      <c r="A5" s="334" t="s">
        <v>4</v>
      </c>
      <c r="B5" s="334"/>
      <c r="C5" s="334"/>
      <c r="D5" s="334"/>
      <c r="E5" s="334" t="s">
        <v>0</v>
      </c>
      <c r="F5" s="334"/>
      <c r="G5" s="334"/>
      <c r="H5" s="334"/>
      <c r="I5" s="335"/>
      <c r="J5" s="335"/>
    </row>
    <row r="6" spans="1:11">
      <c r="A6" s="126" t="s">
        <v>3</v>
      </c>
      <c r="B6" s="127"/>
      <c r="C6" s="225"/>
      <c r="D6" s="64"/>
      <c r="E6" s="182" t="s">
        <v>5</v>
      </c>
      <c r="F6" s="127" t="s">
        <v>29</v>
      </c>
      <c r="G6" s="127" t="s">
        <v>30</v>
      </c>
      <c r="H6" s="127" t="s">
        <v>61</v>
      </c>
      <c r="I6" s="225">
        <v>904685</v>
      </c>
      <c r="J6" s="346">
        <f>I6</f>
        <v>904685</v>
      </c>
    </row>
    <row r="7" spans="1:11">
      <c r="A7" s="327" t="s">
        <v>6</v>
      </c>
      <c r="B7" s="63" t="s">
        <v>7</v>
      </c>
      <c r="C7" s="256">
        <v>1245323.44</v>
      </c>
      <c r="D7" s="89"/>
      <c r="E7" s="59" t="s">
        <v>28</v>
      </c>
      <c r="F7" s="63"/>
      <c r="G7" s="63" t="s">
        <v>31</v>
      </c>
      <c r="H7" s="63" t="s">
        <v>62</v>
      </c>
      <c r="I7" s="257"/>
      <c r="J7" s="339"/>
    </row>
    <row r="8" spans="1:11">
      <c r="A8" s="327"/>
      <c r="B8" s="63" t="s">
        <v>8</v>
      </c>
      <c r="C8" s="256">
        <v>17581.93</v>
      </c>
      <c r="D8" s="89"/>
      <c r="E8" s="86"/>
      <c r="F8" s="63"/>
      <c r="G8" s="63" t="s">
        <v>32</v>
      </c>
      <c r="H8" s="63" t="s">
        <v>63</v>
      </c>
      <c r="I8" s="229">
        <v>8165.99</v>
      </c>
      <c r="J8" s="339">
        <f>SUM(I8:I9)</f>
        <v>21648.11</v>
      </c>
    </row>
    <row r="9" spans="1:11" ht="13.5" customHeight="1" thickBot="1">
      <c r="A9" s="327"/>
      <c r="B9" s="63" t="s">
        <v>9</v>
      </c>
      <c r="C9" s="256">
        <v>10595.3</v>
      </c>
      <c r="D9" s="89"/>
      <c r="E9" s="63"/>
      <c r="F9" s="215"/>
      <c r="G9" s="215" t="s">
        <v>33</v>
      </c>
      <c r="H9" s="215" t="s">
        <v>64</v>
      </c>
      <c r="I9" s="234">
        <v>13482.12</v>
      </c>
      <c r="J9" s="340"/>
    </row>
    <row r="10" spans="1:11" ht="13.5" thickTop="1">
      <c r="A10" s="327"/>
      <c r="B10" s="63" t="s">
        <v>10</v>
      </c>
      <c r="C10" s="256">
        <v>100.9</v>
      </c>
      <c r="D10" s="89"/>
      <c r="E10" s="63"/>
      <c r="F10" s="63"/>
      <c r="G10" s="63"/>
      <c r="H10" s="63"/>
      <c r="I10" s="229"/>
      <c r="J10" s="338">
        <f>SUM(I11:I15)</f>
        <v>186428.79</v>
      </c>
      <c r="K10" s="73"/>
    </row>
    <row r="11" spans="1:11">
      <c r="A11" s="327"/>
      <c r="B11" s="63" t="s">
        <v>151</v>
      </c>
      <c r="C11" s="256"/>
      <c r="D11" s="89"/>
      <c r="E11" s="206" t="s">
        <v>65</v>
      </c>
      <c r="F11" s="63" t="s">
        <v>29</v>
      </c>
      <c r="G11" s="63" t="s">
        <v>34</v>
      </c>
      <c r="H11" s="63" t="s">
        <v>67</v>
      </c>
      <c r="I11" s="229">
        <v>25640.1</v>
      </c>
      <c r="J11" s="341"/>
    </row>
    <row r="12" spans="1:11">
      <c r="A12" s="327"/>
      <c r="B12" s="63" t="s">
        <v>12</v>
      </c>
      <c r="C12" s="256"/>
      <c r="D12" s="89"/>
      <c r="E12" s="59" t="s">
        <v>66</v>
      </c>
      <c r="F12" s="63"/>
      <c r="G12" s="63" t="s">
        <v>35</v>
      </c>
      <c r="H12" s="63" t="s">
        <v>119</v>
      </c>
      <c r="I12" s="229">
        <v>9224.82</v>
      </c>
      <c r="J12" s="341"/>
    </row>
    <row r="13" spans="1:11">
      <c r="A13" s="327"/>
      <c r="B13" s="63" t="s">
        <v>13</v>
      </c>
      <c r="C13" s="256"/>
      <c r="D13" s="89"/>
      <c r="E13" s="63"/>
      <c r="F13" s="63"/>
      <c r="G13" s="63" t="s">
        <v>36</v>
      </c>
      <c r="H13" s="63" t="s">
        <v>120</v>
      </c>
      <c r="I13" s="229">
        <v>8368.0400000000009</v>
      </c>
      <c r="J13" s="341"/>
    </row>
    <row r="14" spans="1:11" ht="13.5" thickBot="1">
      <c r="A14" s="327"/>
      <c r="B14" s="63" t="s">
        <v>14</v>
      </c>
      <c r="C14" s="256">
        <v>136</v>
      </c>
      <c r="D14" s="84"/>
      <c r="E14" s="63"/>
      <c r="F14" s="63"/>
      <c r="G14" s="63" t="s">
        <v>37</v>
      </c>
      <c r="H14" s="63" t="s">
        <v>121</v>
      </c>
      <c r="I14" s="229">
        <v>88756.36</v>
      </c>
      <c r="J14" s="341"/>
    </row>
    <row r="15" spans="1:11" ht="14.25" thickTop="1" thickBot="1">
      <c r="A15" s="327"/>
      <c r="B15" s="75" t="s">
        <v>15</v>
      </c>
      <c r="C15" s="259">
        <v>1273738.1599999999</v>
      </c>
      <c r="D15" s="82">
        <f>C15</f>
        <v>1273738.1599999999</v>
      </c>
      <c r="E15" s="63"/>
      <c r="F15" s="215"/>
      <c r="G15" s="215" t="s">
        <v>38</v>
      </c>
      <c r="H15" s="215" t="s">
        <v>122</v>
      </c>
      <c r="I15" s="234">
        <v>54439.47</v>
      </c>
      <c r="J15" s="342"/>
    </row>
    <row r="16" spans="1:11" ht="13.5" customHeight="1" thickTop="1">
      <c r="A16" s="327" t="s">
        <v>16</v>
      </c>
      <c r="B16" s="216" t="s">
        <v>17</v>
      </c>
      <c r="C16" s="260">
        <v>485091.29</v>
      </c>
      <c r="D16" s="261"/>
      <c r="E16" s="63"/>
      <c r="F16" s="63"/>
      <c r="G16" s="63"/>
      <c r="H16" s="63"/>
      <c r="I16" s="229"/>
      <c r="J16" s="338">
        <f>SUM(I17:I18)</f>
        <v>60331.24</v>
      </c>
    </row>
    <row r="17" spans="1:11">
      <c r="A17" s="327"/>
      <c r="B17" s="63" t="s">
        <v>10</v>
      </c>
      <c r="C17" s="256">
        <v>3328.06</v>
      </c>
      <c r="D17" s="89"/>
      <c r="E17" s="206" t="s">
        <v>72</v>
      </c>
      <c r="F17" s="63" t="s">
        <v>29</v>
      </c>
      <c r="G17" s="63" t="s">
        <v>39</v>
      </c>
      <c r="H17" s="63" t="s">
        <v>74</v>
      </c>
      <c r="I17" s="229">
        <v>39652.82</v>
      </c>
      <c r="J17" s="341"/>
    </row>
    <row r="18" spans="1:11" ht="13.5" thickBot="1">
      <c r="A18" s="327"/>
      <c r="B18" s="215" t="s">
        <v>14</v>
      </c>
      <c r="C18" s="262">
        <v>1584.85</v>
      </c>
      <c r="D18" s="84"/>
      <c r="E18" s="59" t="s">
        <v>114</v>
      </c>
      <c r="F18" s="215"/>
      <c r="G18" s="215" t="s">
        <v>40</v>
      </c>
      <c r="H18" s="215" t="s">
        <v>76</v>
      </c>
      <c r="I18" s="234">
        <v>20678.419999999998</v>
      </c>
      <c r="J18" s="342"/>
    </row>
    <row r="19" spans="1:11" ht="14.25" thickTop="1" thickBot="1">
      <c r="A19" s="327"/>
      <c r="B19" s="81" t="s">
        <v>18</v>
      </c>
      <c r="C19" s="262">
        <f>SUM(C16:C18)</f>
        <v>490004.19999999995</v>
      </c>
      <c r="D19" s="84">
        <f>C19</f>
        <v>490004.19999999995</v>
      </c>
      <c r="E19" s="63"/>
      <c r="F19" s="63"/>
      <c r="G19" s="63"/>
      <c r="H19" s="63"/>
      <c r="I19" s="229"/>
      <c r="J19" s="338">
        <f>SUM(I20:I21)</f>
        <v>288047.22000000003</v>
      </c>
    </row>
    <row r="20" spans="1:11" ht="14.25" thickTop="1" thickBot="1">
      <c r="A20" s="83"/>
      <c r="B20" s="75" t="s">
        <v>23</v>
      </c>
      <c r="C20" s="259"/>
      <c r="D20" s="82">
        <f>D15+D19</f>
        <v>1763742.3599999999</v>
      </c>
      <c r="E20" s="206" t="s">
        <v>115</v>
      </c>
      <c r="F20" s="63" t="s">
        <v>29</v>
      </c>
      <c r="G20" s="63" t="s">
        <v>39</v>
      </c>
      <c r="H20" s="63" t="s">
        <v>117</v>
      </c>
      <c r="I20" s="229">
        <v>234655.73</v>
      </c>
      <c r="J20" s="341"/>
    </row>
    <row r="21" spans="1:11" ht="14.25" customHeight="1" thickTop="1" thickBot="1">
      <c r="A21" s="345" t="s">
        <v>19</v>
      </c>
      <c r="B21" s="216" t="s">
        <v>22</v>
      </c>
      <c r="C21" s="260"/>
      <c r="D21" s="261"/>
      <c r="E21" s="59" t="s">
        <v>116</v>
      </c>
      <c r="F21" s="215"/>
      <c r="G21" s="215" t="s">
        <v>40</v>
      </c>
      <c r="H21" s="215" t="s">
        <v>118</v>
      </c>
      <c r="I21" s="234">
        <v>53391.49</v>
      </c>
      <c r="J21" s="342"/>
    </row>
    <row r="22" spans="1:11" ht="14.25" thickTop="1" thickBot="1">
      <c r="A22" s="345"/>
      <c r="B22" s="215" t="s">
        <v>21</v>
      </c>
      <c r="C22" s="262">
        <v>30294</v>
      </c>
      <c r="D22" s="84"/>
      <c r="E22" s="59"/>
      <c r="F22" s="63"/>
      <c r="G22" s="63"/>
      <c r="H22" s="63"/>
      <c r="I22" s="229"/>
      <c r="J22" s="338">
        <f>SUM(I23:I29)</f>
        <v>283561.24000000005</v>
      </c>
    </row>
    <row r="23" spans="1:11" ht="14.25" thickTop="1" thickBot="1">
      <c r="A23" s="91" t="s">
        <v>20</v>
      </c>
      <c r="B23" s="75" t="s">
        <v>24</v>
      </c>
      <c r="C23" s="259">
        <f>SUM(C21:C22)</f>
        <v>30294</v>
      </c>
      <c r="D23" s="82">
        <f>C23</f>
        <v>30294</v>
      </c>
      <c r="E23" s="206" t="s">
        <v>82</v>
      </c>
      <c r="F23" s="63" t="s">
        <v>29</v>
      </c>
      <c r="G23" s="63" t="s">
        <v>41</v>
      </c>
      <c r="H23" s="63" t="s">
        <v>74</v>
      </c>
      <c r="I23" s="229">
        <v>78274.880000000005</v>
      </c>
      <c r="J23" s="341"/>
    </row>
    <row r="24" spans="1:11" ht="13.5" thickTop="1">
      <c r="A24" s="69"/>
      <c r="B24" s="63"/>
      <c r="C24" s="121"/>
      <c r="D24" s="89"/>
      <c r="E24" s="59" t="s">
        <v>102</v>
      </c>
      <c r="F24" s="63"/>
      <c r="G24" s="63" t="s">
        <v>42</v>
      </c>
      <c r="H24" s="63" t="s">
        <v>76</v>
      </c>
      <c r="I24" s="229">
        <v>27302.79</v>
      </c>
      <c r="J24" s="341"/>
    </row>
    <row r="25" spans="1:11">
      <c r="A25" s="69"/>
      <c r="B25" s="63"/>
      <c r="C25" s="121"/>
      <c r="D25" s="89"/>
      <c r="E25" s="57" t="s">
        <v>101</v>
      </c>
      <c r="F25" s="63"/>
      <c r="G25" s="63" t="s">
        <v>43</v>
      </c>
      <c r="H25" s="63" t="s">
        <v>77</v>
      </c>
      <c r="I25" s="229">
        <v>170797.59</v>
      </c>
      <c r="J25" s="341"/>
    </row>
    <row r="26" spans="1:11">
      <c r="A26" s="69"/>
      <c r="B26" s="63"/>
      <c r="C26" s="121"/>
      <c r="D26" s="89"/>
      <c r="E26" s="63"/>
      <c r="F26" s="63"/>
      <c r="G26" s="63" t="s">
        <v>44</v>
      </c>
      <c r="H26" s="63" t="s">
        <v>78</v>
      </c>
      <c r="I26" s="229">
        <v>2552.64</v>
      </c>
      <c r="J26" s="341"/>
      <c r="K26" s="73"/>
    </row>
    <row r="27" spans="1:11">
      <c r="A27" s="69"/>
      <c r="B27" s="63"/>
      <c r="C27" s="121"/>
      <c r="D27" s="89"/>
      <c r="E27" s="63"/>
      <c r="F27" s="63"/>
      <c r="G27" s="63" t="s">
        <v>45</v>
      </c>
      <c r="H27" s="63" t="s">
        <v>79</v>
      </c>
      <c r="I27" s="229">
        <v>70</v>
      </c>
      <c r="J27" s="341"/>
    </row>
    <row r="28" spans="1:11">
      <c r="A28" s="69"/>
      <c r="B28" s="63"/>
      <c r="C28" s="121"/>
      <c r="D28" s="92"/>
      <c r="E28" s="63"/>
      <c r="F28" s="63"/>
      <c r="G28" s="63" t="s">
        <v>46</v>
      </c>
      <c r="H28" s="63" t="s">
        <v>80</v>
      </c>
      <c r="I28" s="229">
        <v>1530.06</v>
      </c>
      <c r="J28" s="341"/>
    </row>
    <row r="29" spans="1:11" ht="13.5" thickBot="1">
      <c r="A29" s="69"/>
      <c r="B29" s="63"/>
      <c r="C29" s="121"/>
      <c r="D29" s="92"/>
      <c r="E29" s="63"/>
      <c r="F29" s="215"/>
      <c r="G29" s="215" t="s">
        <v>47</v>
      </c>
      <c r="H29" s="215" t="s">
        <v>81</v>
      </c>
      <c r="I29" s="234">
        <v>3033.28</v>
      </c>
      <c r="J29" s="342"/>
    </row>
    <row r="30" spans="1:11" ht="13.5" thickTop="1">
      <c r="A30" s="69"/>
      <c r="B30" s="63"/>
      <c r="C30" s="121"/>
      <c r="D30" s="92"/>
      <c r="E30" s="63"/>
      <c r="F30" s="63"/>
      <c r="G30" s="63"/>
      <c r="H30" s="63"/>
      <c r="I30" s="229"/>
      <c r="J30" s="338">
        <f>SUM(I30:I36)</f>
        <v>595372.61</v>
      </c>
    </row>
    <row r="31" spans="1:11">
      <c r="A31" s="69"/>
      <c r="B31" s="63"/>
      <c r="C31" s="121"/>
      <c r="D31" s="89"/>
      <c r="E31" s="206" t="s">
        <v>83</v>
      </c>
      <c r="F31" s="63" t="s">
        <v>29</v>
      </c>
      <c r="G31" s="63" t="s">
        <v>48</v>
      </c>
      <c r="H31" s="63" t="s">
        <v>74</v>
      </c>
      <c r="I31" s="229">
        <v>55854.16</v>
      </c>
      <c r="J31" s="341"/>
    </row>
    <row r="32" spans="1:11">
      <c r="A32" s="69"/>
      <c r="B32" s="63"/>
      <c r="C32" s="121"/>
      <c r="D32" s="92"/>
      <c r="E32" s="59" t="s">
        <v>84</v>
      </c>
      <c r="F32" s="63"/>
      <c r="G32" s="63" t="s">
        <v>49</v>
      </c>
      <c r="H32" s="63" t="s">
        <v>76</v>
      </c>
      <c r="I32" s="229">
        <v>15388.67</v>
      </c>
      <c r="J32" s="341"/>
    </row>
    <row r="33" spans="1:11">
      <c r="A33" s="69"/>
      <c r="B33" s="63"/>
      <c r="C33" s="121"/>
      <c r="D33" s="92"/>
      <c r="E33" s="63"/>
      <c r="F33" s="63"/>
      <c r="G33" s="63" t="s">
        <v>50</v>
      </c>
      <c r="H33" s="63" t="s">
        <v>85</v>
      </c>
      <c r="I33" s="229">
        <v>80058.149999999994</v>
      </c>
      <c r="J33" s="341"/>
      <c r="K33" s="73"/>
    </row>
    <row r="34" spans="1:11">
      <c r="A34" s="69"/>
      <c r="B34" s="63"/>
      <c r="C34" s="121"/>
      <c r="D34" s="92"/>
      <c r="E34" s="63"/>
      <c r="F34" s="63"/>
      <c r="G34" s="63" t="s">
        <v>51</v>
      </c>
      <c r="H34" s="63" t="s">
        <v>86</v>
      </c>
      <c r="I34" s="229">
        <v>224307.4</v>
      </c>
      <c r="J34" s="341"/>
    </row>
    <row r="35" spans="1:11">
      <c r="A35" s="69"/>
      <c r="B35" s="63"/>
      <c r="C35" s="121"/>
      <c r="D35" s="89"/>
      <c r="E35" s="63"/>
      <c r="F35" s="63"/>
      <c r="G35" s="63" t="s">
        <v>52</v>
      </c>
      <c r="H35" s="63" t="s">
        <v>87</v>
      </c>
      <c r="I35" s="229">
        <v>219764.23</v>
      </c>
      <c r="J35" s="341"/>
    </row>
    <row r="36" spans="1:11" ht="13.5" thickBot="1">
      <c r="A36" s="69"/>
      <c r="B36" s="63"/>
      <c r="C36" s="121"/>
      <c r="D36" s="89"/>
      <c r="E36" s="63"/>
      <c r="F36" s="215"/>
      <c r="G36" s="215" t="s">
        <v>53</v>
      </c>
      <c r="H36" s="215" t="s">
        <v>88</v>
      </c>
      <c r="I36" s="234"/>
      <c r="J36" s="342"/>
      <c r="K36" s="73"/>
    </row>
    <row r="37" spans="1:11" ht="13.5" thickTop="1">
      <c r="A37" s="69"/>
      <c r="B37" s="63"/>
      <c r="C37" s="121"/>
      <c r="D37" s="89"/>
      <c r="E37" s="63"/>
      <c r="F37" s="63"/>
      <c r="G37" s="63"/>
      <c r="H37" s="63"/>
      <c r="I37" s="229"/>
      <c r="J37" s="338">
        <f>SUM(I38:I45)</f>
        <v>57212.899999999994</v>
      </c>
    </row>
    <row r="38" spans="1:11" ht="12.75" customHeight="1">
      <c r="A38" s="69"/>
      <c r="B38" s="63"/>
      <c r="C38" s="121"/>
      <c r="D38" s="89"/>
      <c r="E38" s="206" t="s">
        <v>89</v>
      </c>
      <c r="F38" s="63" t="s">
        <v>29</v>
      </c>
      <c r="G38" s="63" t="s">
        <v>54</v>
      </c>
      <c r="H38" s="63" t="s">
        <v>90</v>
      </c>
      <c r="I38" s="229">
        <v>1975.48</v>
      </c>
      <c r="J38" s="339"/>
    </row>
    <row r="39" spans="1:11" ht="12.75" customHeight="1">
      <c r="A39" s="69"/>
      <c r="B39" s="63"/>
      <c r="C39" s="121"/>
      <c r="D39" s="89"/>
      <c r="E39" s="59" t="s">
        <v>1</v>
      </c>
      <c r="F39" s="63"/>
      <c r="G39" s="63" t="s">
        <v>55</v>
      </c>
      <c r="H39" s="63" t="s">
        <v>91</v>
      </c>
      <c r="I39" s="229">
        <v>1877.2</v>
      </c>
      <c r="J39" s="339"/>
    </row>
    <row r="40" spans="1:11" ht="12.75" customHeight="1">
      <c r="A40" s="69"/>
      <c r="B40" s="63"/>
      <c r="C40" s="63"/>
      <c r="D40" s="92"/>
      <c r="E40" s="63"/>
      <c r="F40" s="63"/>
      <c r="G40" s="63" t="s">
        <v>56</v>
      </c>
      <c r="H40" s="63" t="s">
        <v>92</v>
      </c>
      <c r="I40" s="229">
        <v>32517</v>
      </c>
      <c r="J40" s="339"/>
    </row>
    <row r="41" spans="1:11" ht="12.75" customHeight="1">
      <c r="A41" s="69"/>
      <c r="B41" s="63"/>
      <c r="C41" s="63"/>
      <c r="D41" s="92"/>
      <c r="E41" s="63"/>
      <c r="F41" s="63"/>
      <c r="G41" s="63" t="s">
        <v>57</v>
      </c>
      <c r="H41" s="63" t="s">
        <v>93</v>
      </c>
      <c r="I41" s="229">
        <v>1208.67</v>
      </c>
      <c r="J41" s="339"/>
    </row>
    <row r="42" spans="1:11" ht="12.75" customHeight="1">
      <c r="A42" s="69"/>
      <c r="B42" s="63"/>
      <c r="C42" s="63"/>
      <c r="D42" s="92"/>
      <c r="E42" s="63"/>
      <c r="F42" s="63"/>
      <c r="G42" s="63" t="s">
        <v>58</v>
      </c>
      <c r="H42" s="63" t="s">
        <v>94</v>
      </c>
      <c r="I42" s="229"/>
      <c r="J42" s="339"/>
    </row>
    <row r="43" spans="1:11" ht="12.75" customHeight="1">
      <c r="A43" s="69"/>
      <c r="B43" s="63"/>
      <c r="C43" s="121"/>
      <c r="D43" s="89"/>
      <c r="E43" s="63"/>
      <c r="F43" s="63"/>
      <c r="G43" s="63" t="s">
        <v>59</v>
      </c>
      <c r="H43" s="63" t="s">
        <v>95</v>
      </c>
      <c r="I43" s="229">
        <v>14774.16</v>
      </c>
      <c r="J43" s="339"/>
    </row>
    <row r="44" spans="1:11" ht="12.75" customHeight="1">
      <c r="A44" s="69"/>
      <c r="B44" s="63"/>
      <c r="C44" s="121"/>
      <c r="D44" s="89"/>
      <c r="E44" s="63"/>
      <c r="F44" s="63"/>
      <c r="G44" s="63" t="s">
        <v>60</v>
      </c>
      <c r="H44" s="63" t="s">
        <v>76</v>
      </c>
      <c r="I44" s="229">
        <v>4860.3900000000003</v>
      </c>
      <c r="J44" s="339"/>
    </row>
    <row r="45" spans="1:11" ht="13.5" customHeight="1" thickBot="1">
      <c r="A45" s="69"/>
      <c r="B45" s="63"/>
      <c r="C45" s="121"/>
      <c r="D45" s="89"/>
      <c r="E45" s="63"/>
      <c r="F45" s="215"/>
      <c r="G45" s="215" t="s">
        <v>154</v>
      </c>
      <c r="H45" s="215" t="s">
        <v>155</v>
      </c>
      <c r="I45" s="234"/>
      <c r="J45" s="340"/>
    </row>
    <row r="46" spans="1:11" ht="13.5" thickTop="1">
      <c r="A46" s="69"/>
      <c r="B46" s="63"/>
      <c r="C46" s="121"/>
      <c r="D46" s="89"/>
      <c r="E46" s="63"/>
      <c r="F46" s="63"/>
      <c r="G46" s="63"/>
      <c r="H46" s="134" t="s">
        <v>2</v>
      </c>
      <c r="I46" s="229"/>
      <c r="J46" s="263">
        <f>SUM(J6:J44)</f>
        <v>2397287.11</v>
      </c>
    </row>
    <row r="47" spans="1:11" ht="13.5" thickBot="1">
      <c r="A47" s="69"/>
      <c r="B47" s="63"/>
      <c r="C47" s="121"/>
      <c r="D47" s="89"/>
      <c r="E47" s="63"/>
      <c r="F47" s="63"/>
      <c r="G47" s="63"/>
      <c r="H47" s="264" t="s">
        <v>148</v>
      </c>
      <c r="I47" s="234"/>
      <c r="J47" s="131">
        <f>J46-D48</f>
        <v>603250.75</v>
      </c>
    </row>
    <row r="48" spans="1:11" ht="14.25" thickTop="1" thickBot="1">
      <c r="A48" s="147"/>
      <c r="B48" s="265" t="s">
        <v>98</v>
      </c>
      <c r="C48" s="149"/>
      <c r="D48" s="202">
        <f>D20+D23</f>
        <v>1794036.3599999999</v>
      </c>
      <c r="E48" s="148"/>
      <c r="F48" s="148"/>
      <c r="G48" s="148"/>
      <c r="H48" s="265" t="s">
        <v>97</v>
      </c>
      <c r="I48" s="245"/>
      <c r="J48" s="266">
        <f>J46-J47</f>
        <v>1794036.3599999999</v>
      </c>
    </row>
    <row r="49" spans="2:3">
      <c r="B49" s="267"/>
      <c r="C49" s="122"/>
    </row>
  </sheetData>
  <mergeCells count="16">
    <mergeCell ref="J22:J29"/>
    <mergeCell ref="J30:J36"/>
    <mergeCell ref="J6:J7"/>
    <mergeCell ref="A7:A15"/>
    <mergeCell ref="J8:J9"/>
    <mergeCell ref="J10:J15"/>
    <mergeCell ref="A2:J2"/>
    <mergeCell ref="A5:D5"/>
    <mergeCell ref="E5:J5"/>
    <mergeCell ref="A4:J4"/>
    <mergeCell ref="A3:J3"/>
    <mergeCell ref="J37:J45"/>
    <mergeCell ref="A16:A19"/>
    <mergeCell ref="J16:J18"/>
    <mergeCell ref="J19:J21"/>
    <mergeCell ref="A21:A22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J30 C19" formulaRange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70"/>
  <sheetViews>
    <sheetView showGridLines="0" topLeftCell="A40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7" width="12.7109375" style="122" customWidth="1"/>
    <col min="8" max="8" width="35.7109375" style="60" customWidth="1"/>
    <col min="9" max="9" width="12.140625" style="60" customWidth="1"/>
    <col min="10" max="10" width="12.140625" style="73" customWidth="1"/>
    <col min="11" max="11" width="12.140625" style="253" customWidth="1"/>
    <col min="12" max="13" width="12.140625" style="73" customWidth="1"/>
    <col min="14" max="16384" width="11.42578125" style="58"/>
  </cols>
  <sheetData>
    <row r="1" spans="1:13">
      <c r="A1" s="63"/>
      <c r="B1" s="63"/>
      <c r="C1" s="121"/>
      <c r="D1" s="97"/>
      <c r="E1" s="97"/>
      <c r="F1" s="97"/>
      <c r="G1" s="97"/>
      <c r="H1" s="63"/>
      <c r="I1" s="63"/>
      <c r="J1" s="121"/>
      <c r="K1" s="112"/>
      <c r="L1" s="121"/>
      <c r="M1" s="121"/>
    </row>
    <row r="2" spans="1:13" s="60" customFormat="1" ht="13.5" customHeight="1">
      <c r="A2" s="331" t="s">
        <v>25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s="60" customFormat="1" ht="13.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s="60" customFormat="1" ht="13.5" customHeight="1" thickBot="1">
      <c r="A4" s="334" t="s">
        <v>165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60" customFormat="1" ht="36" customHeight="1" thickBot="1">
      <c r="A5" s="354" t="s">
        <v>4</v>
      </c>
      <c r="B5" s="355"/>
      <c r="C5" s="221" t="s">
        <v>170</v>
      </c>
      <c r="D5" s="221" t="s">
        <v>171</v>
      </c>
      <c r="E5" s="221" t="s">
        <v>172</v>
      </c>
      <c r="F5" s="221" t="s">
        <v>173</v>
      </c>
      <c r="G5" s="222" t="s">
        <v>2</v>
      </c>
      <c r="H5" s="220" t="s">
        <v>0</v>
      </c>
      <c r="I5" s="221" t="s">
        <v>179</v>
      </c>
      <c r="J5" s="223" t="s">
        <v>171</v>
      </c>
      <c r="K5" s="223" t="s">
        <v>172</v>
      </c>
      <c r="L5" s="223" t="s">
        <v>173</v>
      </c>
      <c r="M5" s="224" t="s">
        <v>2</v>
      </c>
    </row>
    <row r="6" spans="1:13" s="60" customFormat="1" ht="12.75" customHeight="1">
      <c r="A6" s="126" t="s">
        <v>166</v>
      </c>
      <c r="B6" s="127"/>
      <c r="C6" s="225"/>
      <c r="D6" s="226"/>
      <c r="E6" s="226"/>
      <c r="F6" s="226"/>
      <c r="G6" s="64"/>
      <c r="H6" s="213" t="s">
        <v>176</v>
      </c>
      <c r="I6" s="227"/>
      <c r="J6" s="228"/>
      <c r="K6" s="228"/>
      <c r="L6" s="228"/>
      <c r="M6" s="68"/>
    </row>
    <row r="7" spans="1:13" s="60" customFormat="1" ht="12.75" customHeight="1">
      <c r="A7" s="327" t="s">
        <v>6</v>
      </c>
      <c r="B7" s="63" t="s">
        <v>7</v>
      </c>
      <c r="C7" s="229">
        <v>18510133.449999999</v>
      </c>
      <c r="D7" s="229">
        <v>12788628.9</v>
      </c>
      <c r="E7" s="229">
        <v>3193723.62</v>
      </c>
      <c r="F7" s="229">
        <v>1801491.57</v>
      </c>
      <c r="G7" s="68">
        <f>SUM(C7:F7)</f>
        <v>36293977.539999999</v>
      </c>
      <c r="H7" s="69" t="s">
        <v>63</v>
      </c>
      <c r="I7" s="229">
        <v>37904.089999999997</v>
      </c>
      <c r="J7" s="230">
        <v>26943.09</v>
      </c>
      <c r="K7" s="229">
        <v>12420.94</v>
      </c>
      <c r="L7" s="229">
        <v>10543.15</v>
      </c>
      <c r="M7" s="68">
        <f>SUM(I7:L7)</f>
        <v>87811.26999999999</v>
      </c>
    </row>
    <row r="8" spans="1:13" s="60" customFormat="1" ht="12.75" customHeight="1" thickBot="1">
      <c r="A8" s="327"/>
      <c r="B8" s="63" t="s">
        <v>8</v>
      </c>
      <c r="C8" s="229">
        <v>525848.06000000006</v>
      </c>
      <c r="D8" s="229">
        <v>432198.88</v>
      </c>
      <c r="E8" s="229">
        <v>85065.5</v>
      </c>
      <c r="F8" s="229">
        <v>38451.61</v>
      </c>
      <c r="G8" s="68">
        <f t="shared" ref="G8:G13" si="0">SUM(C8:F8)</f>
        <v>1081564.05</v>
      </c>
      <c r="H8" s="69" t="s">
        <v>64</v>
      </c>
      <c r="I8" s="229">
        <v>74578.009999999995</v>
      </c>
      <c r="J8" s="230">
        <v>52761.5</v>
      </c>
      <c r="K8" s="229">
        <v>23982.52</v>
      </c>
      <c r="L8" s="229">
        <v>28624.23</v>
      </c>
      <c r="M8" s="68">
        <f>SUM(I8:L8)</f>
        <v>179946.26</v>
      </c>
    </row>
    <row r="9" spans="1:13" s="60" customFormat="1" ht="12.75" customHeight="1" thickTop="1">
      <c r="A9" s="327"/>
      <c r="B9" s="63" t="s">
        <v>161</v>
      </c>
      <c r="C9" s="229">
        <v>1480264.5</v>
      </c>
      <c r="D9" s="229">
        <v>566927.92000000004</v>
      </c>
      <c r="E9" s="229">
        <v>85972.21</v>
      </c>
      <c r="F9" s="229">
        <v>17426.73</v>
      </c>
      <c r="G9" s="68">
        <f t="shared" si="0"/>
        <v>2150591.36</v>
      </c>
      <c r="H9" s="160"/>
      <c r="I9" s="231">
        <f>SUM(I6:I8)</f>
        <v>112482.09999999999</v>
      </c>
      <c r="J9" s="231">
        <f>SUM(J6:J8)</f>
        <v>79704.59</v>
      </c>
      <c r="K9" s="231">
        <f>SUM(K6:K8)</f>
        <v>36403.46</v>
      </c>
      <c r="L9" s="231">
        <f>SUM(L6:L8)</f>
        <v>39167.379999999997</v>
      </c>
      <c r="M9" s="154">
        <f>SUM(M6:M8)</f>
        <v>267757.53000000003</v>
      </c>
    </row>
    <row r="10" spans="1:13" s="60" customFormat="1" ht="12.75" customHeight="1">
      <c r="A10" s="327"/>
      <c r="B10" s="63" t="s">
        <v>10</v>
      </c>
      <c r="C10" s="229">
        <v>142946.94</v>
      </c>
      <c r="D10" s="229">
        <v>81675.360000000001</v>
      </c>
      <c r="E10" s="229">
        <v>8963.1299999999992</v>
      </c>
      <c r="F10" s="229">
        <v>1806.8</v>
      </c>
      <c r="G10" s="68">
        <f t="shared" si="0"/>
        <v>235392.22999999998</v>
      </c>
      <c r="H10" s="214" t="s">
        <v>177</v>
      </c>
      <c r="I10" s="232"/>
      <c r="J10" s="230"/>
      <c r="K10" s="229"/>
      <c r="L10" s="229"/>
      <c r="M10" s="68"/>
    </row>
    <row r="11" spans="1:13" s="60" customFormat="1" ht="12.75" customHeight="1">
      <c r="A11" s="327"/>
      <c r="B11" s="63" t="s">
        <v>151</v>
      </c>
      <c r="C11" s="229">
        <v>822657</v>
      </c>
      <c r="D11" s="229"/>
      <c r="E11" s="229">
        <v>186576</v>
      </c>
      <c r="F11" s="229"/>
      <c r="G11" s="68">
        <f t="shared" si="0"/>
        <v>1009233</v>
      </c>
      <c r="H11" s="69" t="s">
        <v>67</v>
      </c>
      <c r="I11" s="229">
        <v>177852.83</v>
      </c>
      <c r="J11" s="230">
        <v>126485.27</v>
      </c>
      <c r="K11" s="229">
        <v>58042.81</v>
      </c>
      <c r="L11" s="229">
        <v>49489.14</v>
      </c>
      <c r="M11" s="68">
        <f>SUM(I11:L11)</f>
        <v>411870.05</v>
      </c>
    </row>
    <row r="12" spans="1:13" s="60" customFormat="1" ht="11.25">
      <c r="A12" s="327"/>
      <c r="B12" s="63" t="s">
        <v>12</v>
      </c>
      <c r="C12" s="229">
        <v>4000</v>
      </c>
      <c r="D12" s="229"/>
      <c r="E12" s="229"/>
      <c r="F12" s="229"/>
      <c r="G12" s="68">
        <f t="shared" si="0"/>
        <v>4000</v>
      </c>
      <c r="H12" s="69" t="s">
        <v>119</v>
      </c>
      <c r="I12" s="229">
        <v>90227.93</v>
      </c>
      <c r="J12" s="230">
        <v>64173.37</v>
      </c>
      <c r="K12" s="229">
        <v>29481.68</v>
      </c>
      <c r="L12" s="229">
        <v>25238</v>
      </c>
      <c r="M12" s="68">
        <f>SUM(I12:L12)</f>
        <v>209120.97999999998</v>
      </c>
    </row>
    <row r="13" spans="1:13" s="60" customFormat="1" ht="12" thickBot="1">
      <c r="A13" s="327"/>
      <c r="B13" s="63" t="s">
        <v>175</v>
      </c>
      <c r="C13" s="229">
        <v>16960.53</v>
      </c>
      <c r="D13" s="229">
        <v>42008.45</v>
      </c>
      <c r="E13" s="229">
        <v>1305.76</v>
      </c>
      <c r="F13" s="229">
        <v>321.98</v>
      </c>
      <c r="G13" s="68">
        <f t="shared" si="0"/>
        <v>60596.72</v>
      </c>
      <c r="H13" s="69" t="s">
        <v>120</v>
      </c>
      <c r="I13" s="229">
        <v>110967.96</v>
      </c>
      <c r="J13" s="230">
        <v>78969.09</v>
      </c>
      <c r="K13" s="229">
        <v>36576.07</v>
      </c>
      <c r="L13" s="229">
        <v>30716.02</v>
      </c>
      <c r="M13" s="68">
        <f>SUM(I13:L13)</f>
        <v>257229.13999999998</v>
      </c>
    </row>
    <row r="14" spans="1:13" s="60" customFormat="1" thickTop="1" thickBot="1">
      <c r="A14" s="327"/>
      <c r="B14" s="75" t="s">
        <v>15</v>
      </c>
      <c r="C14" s="233">
        <f>SUM(C7:C13)</f>
        <v>21502810.48</v>
      </c>
      <c r="D14" s="233">
        <f>SUM(D7:D13)</f>
        <v>13911439.51</v>
      </c>
      <c r="E14" s="233">
        <f>SUM(E7:E13)</f>
        <v>3561606.2199999997</v>
      </c>
      <c r="F14" s="233">
        <f>SUM(F7:F13)</f>
        <v>1859498.6900000002</v>
      </c>
      <c r="G14" s="76">
        <f>SUM(G7:G13)</f>
        <v>40835354.899999991</v>
      </c>
      <c r="H14" s="69" t="s">
        <v>121</v>
      </c>
      <c r="I14" s="229">
        <v>742379.24</v>
      </c>
      <c r="J14" s="230">
        <v>529390.48</v>
      </c>
      <c r="K14" s="229">
        <v>243301.97</v>
      </c>
      <c r="L14" s="229">
        <v>204400.42</v>
      </c>
      <c r="M14" s="68">
        <f>SUM(I14:L14)</f>
        <v>1719472.1099999999</v>
      </c>
    </row>
    <row r="15" spans="1:13" s="60" customFormat="1" thickTop="1" thickBot="1">
      <c r="A15" s="327" t="s">
        <v>16</v>
      </c>
      <c r="B15" s="216" t="s">
        <v>17</v>
      </c>
      <c r="C15" s="229">
        <v>39265551.909999996</v>
      </c>
      <c r="D15" s="229">
        <v>6973721.3300000001</v>
      </c>
      <c r="E15" s="229">
        <v>3060816.38</v>
      </c>
      <c r="F15" s="229">
        <v>1153888.8700000001</v>
      </c>
      <c r="G15" s="68">
        <f>SUM(C15:F15)</f>
        <v>50453978.489999995</v>
      </c>
      <c r="H15" s="69" t="s">
        <v>122</v>
      </c>
      <c r="I15" s="229">
        <v>484453.62</v>
      </c>
      <c r="J15" s="230">
        <v>346664.4</v>
      </c>
      <c r="K15" s="229">
        <v>158058.21</v>
      </c>
      <c r="L15" s="229">
        <v>130446.69</v>
      </c>
      <c r="M15" s="68">
        <f>SUM(I15:L15)</f>
        <v>1119622.92</v>
      </c>
    </row>
    <row r="16" spans="1:13" s="60" customFormat="1" ht="13.5" customHeight="1" thickTop="1">
      <c r="A16" s="327"/>
      <c r="B16" s="63" t="s">
        <v>10</v>
      </c>
      <c r="C16" s="229">
        <v>815946.4</v>
      </c>
      <c r="D16" s="229">
        <v>274274.59999999998</v>
      </c>
      <c r="E16" s="229">
        <v>178686.6</v>
      </c>
      <c r="F16" s="229">
        <v>15048.91</v>
      </c>
      <c r="G16" s="68">
        <f>SUM(C16:F16)</f>
        <v>1283956.51</v>
      </c>
      <c r="H16" s="69"/>
      <c r="I16" s="231">
        <f>SUM(I11:I15)</f>
        <v>1605881.58</v>
      </c>
      <c r="J16" s="231">
        <f>SUM(J10:J15)</f>
        <v>1145682.6099999999</v>
      </c>
      <c r="K16" s="231">
        <f>SUM(K10:K15)</f>
        <v>525460.74</v>
      </c>
      <c r="L16" s="231">
        <f>SUM(L10:L15)</f>
        <v>440290.27</v>
      </c>
      <c r="M16" s="154">
        <f>SUM(M10:M15)</f>
        <v>3717315.1999999997</v>
      </c>
    </row>
    <row r="17" spans="1:14" s="60" customFormat="1" ht="12" thickBot="1">
      <c r="A17" s="327"/>
      <c r="B17" s="215" t="s">
        <v>175</v>
      </c>
      <c r="C17" s="234">
        <v>18239.03</v>
      </c>
      <c r="D17" s="234">
        <v>118846.25</v>
      </c>
      <c r="E17" s="234">
        <v>5826.58</v>
      </c>
      <c r="F17" s="234">
        <v>805.15</v>
      </c>
      <c r="G17" s="68">
        <f>SUM(C17:F17)</f>
        <v>143717.00999999998</v>
      </c>
      <c r="H17" s="214" t="s">
        <v>159</v>
      </c>
      <c r="I17" s="229"/>
      <c r="J17" s="230"/>
      <c r="K17" s="229"/>
      <c r="L17" s="229"/>
      <c r="M17" s="68"/>
    </row>
    <row r="18" spans="1:14" s="60" customFormat="1" thickTop="1" thickBot="1">
      <c r="A18" s="327"/>
      <c r="B18" s="75" t="s">
        <v>18</v>
      </c>
      <c r="C18" s="235">
        <f>SUM(C15:C17)</f>
        <v>40099737.339999996</v>
      </c>
      <c r="D18" s="235">
        <f>SUM(D15:D17)</f>
        <v>7366842.1799999997</v>
      </c>
      <c r="E18" s="235">
        <f>SUM(E15:E17)</f>
        <v>3245329.56</v>
      </c>
      <c r="F18" s="235">
        <f>SUM(F15:F17)</f>
        <v>1169742.93</v>
      </c>
      <c r="G18" s="82">
        <f>SUM(G15:G17)</f>
        <v>51881652.00999999</v>
      </c>
      <c r="H18" s="69" t="s">
        <v>74</v>
      </c>
      <c r="I18" s="229">
        <v>136870.04999999999</v>
      </c>
      <c r="J18" s="230">
        <v>100754</v>
      </c>
      <c r="K18" s="229">
        <v>31548.48</v>
      </c>
      <c r="L18" s="229">
        <v>34533.53</v>
      </c>
      <c r="M18" s="68">
        <f>SUM(I18:L18)</f>
        <v>303706.05999999994</v>
      </c>
    </row>
    <row r="19" spans="1:14" s="60" customFormat="1" thickTop="1" thickBot="1">
      <c r="A19" s="83"/>
      <c r="B19" s="81" t="s">
        <v>23</v>
      </c>
      <c r="C19" s="236">
        <f>C14+C18</f>
        <v>61602547.819999993</v>
      </c>
      <c r="D19" s="236">
        <f>D14+D18</f>
        <v>21278281.689999998</v>
      </c>
      <c r="E19" s="236">
        <f>E14+E18</f>
        <v>6806935.7799999993</v>
      </c>
      <c r="F19" s="236">
        <f>F14+F18</f>
        <v>3029241.62</v>
      </c>
      <c r="G19" s="84">
        <f>G14+G18</f>
        <v>92717006.909999982</v>
      </c>
      <c r="H19" s="69" t="s">
        <v>76</v>
      </c>
      <c r="I19" s="229">
        <v>503166.53</v>
      </c>
      <c r="J19" s="230">
        <v>125937.46</v>
      </c>
      <c r="K19" s="229">
        <v>51116.52</v>
      </c>
      <c r="L19" s="229">
        <v>46484.51</v>
      </c>
      <c r="M19" s="68">
        <f>SUM(I19:L19)</f>
        <v>726705.02</v>
      </c>
    </row>
    <row r="20" spans="1:14" s="60" customFormat="1" ht="12" thickTop="1">
      <c r="A20" s="352" t="s">
        <v>167</v>
      </c>
      <c r="B20" s="353"/>
      <c r="C20" s="237">
        <v>824642.78</v>
      </c>
      <c r="D20" s="237">
        <v>583201.80000000005</v>
      </c>
      <c r="E20" s="237">
        <v>143305.94</v>
      </c>
      <c r="F20" s="237">
        <v>90796.95</v>
      </c>
      <c r="G20" s="87">
        <f>SUM(C20:F20)</f>
        <v>1641947.47</v>
      </c>
      <c r="H20" s="69"/>
      <c r="I20" s="231">
        <f>SUM(I17:I19)</f>
        <v>640036.58000000007</v>
      </c>
      <c r="J20" s="231">
        <f>SUM(J17:J19)</f>
        <v>226691.46000000002</v>
      </c>
      <c r="K20" s="231">
        <f>SUM(K17:K19)</f>
        <v>82665</v>
      </c>
      <c r="L20" s="231">
        <f>SUM(L17:L19)</f>
        <v>81018.040000000008</v>
      </c>
      <c r="M20" s="154">
        <f>SUM(M17:M19)</f>
        <v>1030411.08</v>
      </c>
    </row>
    <row r="21" spans="1:14" s="60" customFormat="1" ht="14.25" customHeight="1" thickBot="1">
      <c r="A21" s="85" t="s">
        <v>168</v>
      </c>
      <c r="B21" s="197"/>
      <c r="C21" s="238">
        <f>C19-C20</f>
        <v>60777905.039999992</v>
      </c>
      <c r="D21" s="238">
        <f>D19-D20</f>
        <v>20695079.889999997</v>
      </c>
      <c r="E21" s="238">
        <f>E19-E20</f>
        <v>6663629.8399999989</v>
      </c>
      <c r="F21" s="238">
        <f>F19-F20</f>
        <v>2938444.67</v>
      </c>
      <c r="G21" s="198">
        <f>G19-G20</f>
        <v>91075059.439999983</v>
      </c>
      <c r="H21" s="214" t="s">
        <v>160</v>
      </c>
      <c r="I21" s="229"/>
      <c r="J21" s="230"/>
      <c r="K21" s="229"/>
      <c r="L21" s="229"/>
      <c r="M21" s="68"/>
    </row>
    <row r="22" spans="1:14" s="60" customFormat="1" ht="12" thickTop="1">
      <c r="A22" s="344" t="s">
        <v>169</v>
      </c>
      <c r="B22" s="63" t="s">
        <v>22</v>
      </c>
      <c r="C22" s="229"/>
      <c r="D22" s="229"/>
      <c r="E22" s="229"/>
      <c r="F22" s="229"/>
      <c r="G22" s="68"/>
      <c r="H22" s="69" t="s">
        <v>117</v>
      </c>
      <c r="I22" s="229">
        <v>3297511.58</v>
      </c>
      <c r="J22" s="230">
        <v>1901180.76</v>
      </c>
      <c r="K22" s="229">
        <v>538394.4</v>
      </c>
      <c r="L22" s="229">
        <v>432196.57</v>
      </c>
      <c r="M22" s="68">
        <f>SUM(I22:L22)</f>
        <v>6169283.3100000005</v>
      </c>
    </row>
    <row r="23" spans="1:14" s="60" customFormat="1" ht="12" thickBot="1">
      <c r="A23" s="344"/>
      <c r="B23" s="215" t="s">
        <v>21</v>
      </c>
      <c r="C23" s="234">
        <v>70019.3</v>
      </c>
      <c r="D23" s="234">
        <v>47740</v>
      </c>
      <c r="E23" s="234">
        <v>25462</v>
      </c>
      <c r="F23" s="234">
        <v>15913</v>
      </c>
      <c r="G23" s="217">
        <f>SUM(C23:F23)</f>
        <v>159134.29999999999</v>
      </c>
      <c r="H23" s="69" t="s">
        <v>118</v>
      </c>
      <c r="I23" s="229">
        <v>1429277.95</v>
      </c>
      <c r="J23" s="230">
        <v>727598.21</v>
      </c>
      <c r="K23" s="229">
        <v>198291.43</v>
      </c>
      <c r="L23" s="229">
        <v>162652.81</v>
      </c>
      <c r="M23" s="68">
        <f>SUM(I23:L23)</f>
        <v>2517820.4000000004</v>
      </c>
    </row>
    <row r="24" spans="1:14" s="60" customFormat="1" thickTop="1" thickBot="1">
      <c r="A24" s="91"/>
      <c r="B24" s="75" t="s">
        <v>24</v>
      </c>
      <c r="C24" s="235">
        <f>SUM(C22:C23)</f>
        <v>70019.3</v>
      </c>
      <c r="D24" s="235">
        <f>SUM(D22:D23)</f>
        <v>47740</v>
      </c>
      <c r="E24" s="235">
        <f>SUM(E22:E23)</f>
        <v>25462</v>
      </c>
      <c r="F24" s="235">
        <f>SUM(F22:F23)</f>
        <v>15913</v>
      </c>
      <c r="G24" s="82">
        <f>SUM(G22:G23)</f>
        <v>159134.29999999999</v>
      </c>
      <c r="H24" s="69"/>
      <c r="I24" s="231">
        <f>SUM(I21:I23)</f>
        <v>4726789.53</v>
      </c>
      <c r="J24" s="231">
        <f>SUM(J21:J23)</f>
        <v>2628778.9699999997</v>
      </c>
      <c r="K24" s="231">
        <f>SUM(K21:K23)</f>
        <v>736685.83000000007</v>
      </c>
      <c r="L24" s="231">
        <f>SUM(L21:L23)</f>
        <v>594849.38</v>
      </c>
      <c r="M24" s="154">
        <f>SUM(M21:M23)</f>
        <v>8687103.7100000009</v>
      </c>
    </row>
    <row r="25" spans="1:14" s="60" customFormat="1" ht="12" thickTop="1">
      <c r="A25" s="69"/>
      <c r="B25" s="63"/>
      <c r="C25" s="229"/>
      <c r="D25" s="239"/>
      <c r="E25" s="229"/>
      <c r="F25" s="229"/>
      <c r="G25" s="89"/>
      <c r="H25" s="214" t="s">
        <v>111</v>
      </c>
      <c r="I25" s="229"/>
      <c r="J25" s="230"/>
      <c r="K25" s="229"/>
      <c r="L25" s="229"/>
      <c r="M25" s="68"/>
    </row>
    <row r="26" spans="1:14" s="60" customFormat="1" ht="11.25">
      <c r="A26" s="69"/>
      <c r="B26" s="63"/>
      <c r="C26" s="229"/>
      <c r="D26" s="239"/>
      <c r="E26" s="229"/>
      <c r="F26" s="229"/>
      <c r="G26" s="89"/>
      <c r="H26" s="69" t="s">
        <v>74</v>
      </c>
      <c r="I26" s="229">
        <v>1046108.29</v>
      </c>
      <c r="J26" s="230">
        <v>822086.58</v>
      </c>
      <c r="K26" s="229">
        <v>331899.59000000003</v>
      </c>
      <c r="L26" s="229">
        <v>264226.95</v>
      </c>
      <c r="M26" s="68">
        <f>SUM(I26:L26)</f>
        <v>2464321.41</v>
      </c>
    </row>
    <row r="27" spans="1:14" s="60" customFormat="1" ht="11.25">
      <c r="A27" s="69"/>
      <c r="B27" s="63"/>
      <c r="C27" s="229"/>
      <c r="D27" s="239"/>
      <c r="E27" s="239"/>
      <c r="F27" s="239"/>
      <c r="G27" s="89"/>
      <c r="H27" s="69" t="s">
        <v>76</v>
      </c>
      <c r="I27" s="229">
        <v>346176.94</v>
      </c>
      <c r="J27" s="230">
        <v>214974.99</v>
      </c>
      <c r="K27" s="229">
        <v>80851.19</v>
      </c>
      <c r="L27" s="229">
        <v>56877.58</v>
      </c>
      <c r="M27" s="68">
        <f t="shared" ref="M27:M32" si="1">SUM(I27:L27)</f>
        <v>698880.69999999984</v>
      </c>
    </row>
    <row r="28" spans="1:14" s="60" customFormat="1" ht="11.25">
      <c r="A28" s="69"/>
      <c r="B28" s="63"/>
      <c r="C28" s="229"/>
      <c r="D28" s="239"/>
      <c r="E28" s="239"/>
      <c r="F28" s="239"/>
      <c r="G28" s="89"/>
      <c r="H28" s="69" t="s">
        <v>77</v>
      </c>
      <c r="I28" s="229">
        <v>5042229.07</v>
      </c>
      <c r="J28" s="230">
        <v>1659227.43</v>
      </c>
      <c r="K28" s="229">
        <v>664989.44999999995</v>
      </c>
      <c r="L28" s="229">
        <v>354066.77</v>
      </c>
      <c r="M28" s="68">
        <f t="shared" si="1"/>
        <v>7720512.7200000007</v>
      </c>
    </row>
    <row r="29" spans="1:14" s="60" customFormat="1" ht="11.25">
      <c r="A29" s="69"/>
      <c r="B29" s="63"/>
      <c r="C29" s="229"/>
      <c r="D29" s="240"/>
      <c r="E29" s="240"/>
      <c r="F29" s="240"/>
      <c r="G29" s="92"/>
      <c r="H29" s="69" t="s">
        <v>78</v>
      </c>
      <c r="I29" s="229">
        <v>186946.78</v>
      </c>
      <c r="J29" s="230">
        <v>181137</v>
      </c>
      <c r="K29" s="229">
        <v>62862.54</v>
      </c>
      <c r="L29" s="229">
        <v>10412.6</v>
      </c>
      <c r="M29" s="68">
        <f t="shared" si="1"/>
        <v>441358.92</v>
      </c>
    </row>
    <row r="30" spans="1:14" s="60" customFormat="1" ht="11.25">
      <c r="A30" s="69"/>
      <c r="B30" s="63"/>
      <c r="C30" s="229"/>
      <c r="D30" s="240"/>
      <c r="E30" s="240"/>
      <c r="F30" s="240"/>
      <c r="G30" s="92"/>
      <c r="H30" s="69" t="s">
        <v>79</v>
      </c>
      <c r="I30" s="229">
        <v>317145.02</v>
      </c>
      <c r="J30" s="230">
        <v>48603.54</v>
      </c>
      <c r="K30" s="229">
        <v>1698.17</v>
      </c>
      <c r="L30" s="229">
        <v>6539</v>
      </c>
      <c r="M30" s="68">
        <f t="shared" si="1"/>
        <v>373985.73</v>
      </c>
    </row>
    <row r="31" spans="1:14" s="60" customFormat="1" ht="11.25">
      <c r="A31" s="69"/>
      <c r="B31" s="63"/>
      <c r="C31" s="229"/>
      <c r="D31" s="240"/>
      <c r="E31" s="240"/>
      <c r="F31" s="240"/>
      <c r="G31" s="92"/>
      <c r="H31" s="69" t="s">
        <v>80</v>
      </c>
      <c r="I31" s="229">
        <v>422357.36</v>
      </c>
      <c r="J31" s="230">
        <v>176370.07</v>
      </c>
      <c r="K31" s="229">
        <v>36475.65</v>
      </c>
      <c r="L31" s="229">
        <v>14979.77</v>
      </c>
      <c r="M31" s="68">
        <f t="shared" si="1"/>
        <v>650182.85</v>
      </c>
    </row>
    <row r="32" spans="1:14" s="60" customFormat="1" ht="12" thickBot="1">
      <c r="A32" s="69"/>
      <c r="B32" s="63"/>
      <c r="C32" s="229"/>
      <c r="D32" s="239"/>
      <c r="E32" s="239"/>
      <c r="F32" s="239"/>
      <c r="G32" s="89"/>
      <c r="H32" s="69" t="s">
        <v>81</v>
      </c>
      <c r="I32" s="229">
        <v>261419.5</v>
      </c>
      <c r="J32" s="230">
        <v>95341.91</v>
      </c>
      <c r="K32" s="229">
        <v>16987.88</v>
      </c>
      <c r="L32" s="229">
        <v>8302.2800000000007</v>
      </c>
      <c r="M32" s="68">
        <f t="shared" si="1"/>
        <v>382051.57000000007</v>
      </c>
      <c r="N32" s="63"/>
    </row>
    <row r="33" spans="1:14" s="60" customFormat="1" ht="12" thickTop="1">
      <c r="A33" s="69"/>
      <c r="B33" s="63"/>
      <c r="C33" s="229"/>
      <c r="D33" s="240"/>
      <c r="E33" s="240"/>
      <c r="F33" s="240"/>
      <c r="G33" s="92"/>
      <c r="H33" s="69"/>
      <c r="I33" s="231">
        <f>SUM(I25:I32)</f>
        <v>7622382.9600000018</v>
      </c>
      <c r="J33" s="231">
        <f>SUM(J25:J32)</f>
        <v>3197741.52</v>
      </c>
      <c r="K33" s="231">
        <f>SUM(K25:K32)</f>
        <v>1195764.4699999997</v>
      </c>
      <c r="L33" s="231">
        <f>SUM(L25:L32)</f>
        <v>715404.95000000007</v>
      </c>
      <c r="M33" s="154">
        <f>SUM(M25:M32)</f>
        <v>12731293.9</v>
      </c>
      <c r="N33" s="63"/>
    </row>
    <row r="34" spans="1:14" s="60" customFormat="1" ht="11.25">
      <c r="A34" s="69"/>
      <c r="B34" s="63"/>
      <c r="C34" s="229"/>
      <c r="D34" s="240"/>
      <c r="E34" s="240"/>
      <c r="F34" s="240"/>
      <c r="G34" s="92"/>
      <c r="H34" s="214" t="s">
        <v>112</v>
      </c>
      <c r="I34" s="229"/>
      <c r="J34" s="230"/>
      <c r="K34" s="229"/>
      <c r="L34" s="229"/>
      <c r="M34" s="68"/>
    </row>
    <row r="35" spans="1:14" s="60" customFormat="1" ht="11.25">
      <c r="A35" s="69"/>
      <c r="B35" s="63"/>
      <c r="C35" s="229"/>
      <c r="D35" s="240"/>
      <c r="E35" s="240"/>
      <c r="F35" s="240"/>
      <c r="G35" s="92"/>
      <c r="H35" s="69" t="s">
        <v>74</v>
      </c>
      <c r="I35" s="229">
        <v>451570.28</v>
      </c>
      <c r="J35" s="230">
        <v>232670.42</v>
      </c>
      <c r="K35" s="229">
        <v>56286.66</v>
      </c>
      <c r="L35" s="229">
        <v>76933.740000000005</v>
      </c>
      <c r="M35" s="68">
        <f>SUM(I35:L35)</f>
        <v>817461.10000000009</v>
      </c>
    </row>
    <row r="36" spans="1:14" s="60" customFormat="1" ht="11.25">
      <c r="A36" s="69"/>
      <c r="B36" s="63"/>
      <c r="C36" s="229"/>
      <c r="D36" s="239"/>
      <c r="E36" s="239"/>
      <c r="F36" s="239"/>
      <c r="G36" s="89"/>
      <c r="H36" s="69" t="s">
        <v>76</v>
      </c>
      <c r="I36" s="229">
        <v>250312.3</v>
      </c>
      <c r="J36" s="230">
        <v>153988.24</v>
      </c>
      <c r="K36" s="229">
        <v>29328.51</v>
      </c>
      <c r="L36" s="229">
        <v>31027.53</v>
      </c>
      <c r="M36" s="68">
        <f>SUM(I36:L36)</f>
        <v>464656.57999999996</v>
      </c>
    </row>
    <row r="37" spans="1:14" s="60" customFormat="1" ht="11.25">
      <c r="A37" s="69"/>
      <c r="B37" s="63"/>
      <c r="C37" s="229"/>
      <c r="D37" s="239"/>
      <c r="E37" s="239"/>
      <c r="F37" s="239"/>
      <c r="G37" s="89"/>
      <c r="H37" s="69" t="s">
        <v>85</v>
      </c>
      <c r="I37" s="229">
        <v>1514584.7</v>
      </c>
      <c r="J37" s="230">
        <v>714804.35</v>
      </c>
      <c r="K37" s="229">
        <v>188486.5</v>
      </c>
      <c r="L37" s="229">
        <v>134751.47</v>
      </c>
      <c r="M37" s="68">
        <f>SUM(I37:L37)</f>
        <v>2552627.02</v>
      </c>
    </row>
    <row r="38" spans="1:14" s="60" customFormat="1" ht="12.75" customHeight="1">
      <c r="A38" s="69"/>
      <c r="B38" s="63"/>
      <c r="C38" s="229"/>
      <c r="D38" s="239"/>
      <c r="E38" s="239"/>
      <c r="F38" s="239"/>
      <c r="G38" s="89"/>
      <c r="H38" s="69" t="s">
        <v>86</v>
      </c>
      <c r="I38" s="229">
        <v>5363403.95</v>
      </c>
      <c r="J38" s="230">
        <v>2300861.56</v>
      </c>
      <c r="K38" s="229">
        <v>762022.87</v>
      </c>
      <c r="L38" s="229">
        <v>606046.57999999996</v>
      </c>
      <c r="M38" s="68">
        <f>SUM(I38:L38)</f>
        <v>9032334.959999999</v>
      </c>
    </row>
    <row r="39" spans="1:14" s="60" customFormat="1" ht="12.75" customHeight="1" thickBot="1">
      <c r="A39" s="69"/>
      <c r="B39" s="63"/>
      <c r="C39" s="229"/>
      <c r="D39" s="239"/>
      <c r="E39" s="239"/>
      <c r="F39" s="239"/>
      <c r="G39" s="89"/>
      <c r="H39" s="69" t="s">
        <v>87</v>
      </c>
      <c r="I39" s="229">
        <v>3295479.37</v>
      </c>
      <c r="J39" s="230">
        <v>1517584.23</v>
      </c>
      <c r="K39" s="229">
        <v>512098</v>
      </c>
      <c r="L39" s="229">
        <v>387284.81</v>
      </c>
      <c r="M39" s="68">
        <f>SUM(I39:L39)</f>
        <v>5712446.4099999992</v>
      </c>
    </row>
    <row r="40" spans="1:14" s="60" customFormat="1" ht="12.75" customHeight="1" thickTop="1">
      <c r="A40" s="69"/>
      <c r="B40" s="63"/>
      <c r="C40" s="229"/>
      <c r="D40" s="239"/>
      <c r="E40" s="239"/>
      <c r="F40" s="239"/>
      <c r="G40" s="89"/>
      <c r="H40" s="69"/>
      <c r="I40" s="231">
        <f>SUM(I34:I39)</f>
        <v>10875350.600000001</v>
      </c>
      <c r="J40" s="231">
        <f>SUM(J34:J39)</f>
        <v>4919908.8000000007</v>
      </c>
      <c r="K40" s="231">
        <f>SUM(K34:K39)</f>
        <v>1548222.54</v>
      </c>
      <c r="L40" s="231">
        <f>SUM(L34:L39)</f>
        <v>1236044.1299999999</v>
      </c>
      <c r="M40" s="154">
        <f>SUM(M34:M39)</f>
        <v>18579526.07</v>
      </c>
    </row>
    <row r="41" spans="1:14" s="60" customFormat="1" ht="12.75" customHeight="1">
      <c r="A41" s="69"/>
      <c r="B41" s="63"/>
      <c r="C41" s="232"/>
      <c r="D41" s="232"/>
      <c r="E41" s="232"/>
      <c r="F41" s="232"/>
      <c r="G41" s="90"/>
      <c r="H41" s="214" t="s">
        <v>178</v>
      </c>
      <c r="I41" s="229"/>
      <c r="J41" s="230"/>
      <c r="K41" s="229"/>
      <c r="L41" s="229"/>
      <c r="M41" s="68"/>
    </row>
    <row r="42" spans="1:14" s="60" customFormat="1" ht="12.75" customHeight="1">
      <c r="A42" s="69"/>
      <c r="B42" s="63"/>
      <c r="C42" s="232"/>
      <c r="D42" s="240"/>
      <c r="E42" s="240"/>
      <c r="F42" s="240"/>
      <c r="G42" s="92"/>
      <c r="H42" s="69" t="s">
        <v>90</v>
      </c>
      <c r="I42" s="229">
        <v>93801.3</v>
      </c>
      <c r="J42" s="230">
        <v>113497.77</v>
      </c>
      <c r="K42" s="229">
        <v>18565.490000000002</v>
      </c>
      <c r="L42" s="229">
        <v>7578.61</v>
      </c>
      <c r="M42" s="68">
        <f>SUM(I42:L42)</f>
        <v>233443.16999999998</v>
      </c>
    </row>
    <row r="43" spans="1:14" s="60" customFormat="1" ht="12.75" customHeight="1">
      <c r="A43" s="69"/>
      <c r="B43" s="63"/>
      <c r="C43" s="232"/>
      <c r="D43" s="240"/>
      <c r="E43" s="240"/>
      <c r="F43" s="240"/>
      <c r="G43" s="92"/>
      <c r="H43" s="69" t="s">
        <v>91</v>
      </c>
      <c r="I43" s="229">
        <v>31912.09</v>
      </c>
      <c r="J43" s="230">
        <v>15684.23</v>
      </c>
      <c r="K43" s="229">
        <v>4372.5200000000004</v>
      </c>
      <c r="L43" s="229">
        <v>3317.66</v>
      </c>
      <c r="M43" s="68">
        <f t="shared" ref="M43:M49" si="2">SUM(I43:L43)</f>
        <v>55286.5</v>
      </c>
    </row>
    <row r="44" spans="1:14" s="60" customFormat="1" ht="12.75" customHeight="1">
      <c r="A44" s="69"/>
      <c r="B44" s="63"/>
      <c r="C44" s="229"/>
      <c r="D44" s="239"/>
      <c r="E44" s="239"/>
      <c r="F44" s="239"/>
      <c r="G44" s="89"/>
      <c r="H44" s="69" t="s">
        <v>92</v>
      </c>
      <c r="I44" s="229">
        <v>200099.61</v>
      </c>
      <c r="J44" s="230">
        <v>136430</v>
      </c>
      <c r="K44" s="229">
        <v>72763</v>
      </c>
      <c r="L44" s="229">
        <v>45476</v>
      </c>
      <c r="M44" s="68">
        <f t="shared" si="2"/>
        <v>454768.61</v>
      </c>
    </row>
    <row r="45" spans="1:14" s="60" customFormat="1" ht="13.5" customHeight="1">
      <c r="A45" s="69"/>
      <c r="B45" s="63"/>
      <c r="C45" s="229"/>
      <c r="D45" s="239"/>
      <c r="E45" s="239"/>
      <c r="F45" s="239"/>
      <c r="G45" s="89"/>
      <c r="H45" s="69" t="s">
        <v>93</v>
      </c>
      <c r="I45" s="229">
        <v>218300.05</v>
      </c>
      <c r="J45" s="230">
        <v>127589.3</v>
      </c>
      <c r="K45" s="229">
        <v>29291.84</v>
      </c>
      <c r="L45" s="229">
        <v>256.01</v>
      </c>
      <c r="M45" s="68">
        <f t="shared" si="2"/>
        <v>375437.2</v>
      </c>
    </row>
    <row r="46" spans="1:14" s="60" customFormat="1" ht="11.25">
      <c r="A46" s="69"/>
      <c r="B46" s="63"/>
      <c r="C46" s="229"/>
      <c r="D46" s="239"/>
      <c r="E46" s="239"/>
      <c r="F46" s="239"/>
      <c r="G46" s="89"/>
      <c r="H46" s="69" t="s">
        <v>94</v>
      </c>
      <c r="I46" s="229">
        <v>67129.56</v>
      </c>
      <c r="J46" s="230">
        <v>36797.269999999997</v>
      </c>
      <c r="K46" s="229">
        <v>16041.07</v>
      </c>
      <c r="L46" s="229">
        <v>10028.81</v>
      </c>
      <c r="M46" s="68">
        <f t="shared" si="2"/>
        <v>129996.70999999999</v>
      </c>
    </row>
    <row r="47" spans="1:14" s="60" customFormat="1" ht="11.25">
      <c r="A47" s="69"/>
      <c r="B47" s="63"/>
      <c r="C47" s="229"/>
      <c r="D47" s="239"/>
      <c r="E47" s="239"/>
      <c r="F47" s="239"/>
      <c r="G47" s="89"/>
      <c r="H47" s="69" t="s">
        <v>95</v>
      </c>
      <c r="I47" s="229">
        <v>46050.69</v>
      </c>
      <c r="J47" s="230">
        <v>21864.63</v>
      </c>
      <c r="K47" s="229">
        <v>4864.7</v>
      </c>
      <c r="L47" s="229">
        <v>9519.49</v>
      </c>
      <c r="M47" s="68">
        <f t="shared" si="2"/>
        <v>82299.510000000009</v>
      </c>
    </row>
    <row r="48" spans="1:14" s="60" customFormat="1" ht="11.25">
      <c r="A48" s="69"/>
      <c r="B48" s="63"/>
      <c r="C48" s="229"/>
      <c r="D48" s="239"/>
      <c r="E48" s="239"/>
      <c r="F48" s="239"/>
      <c r="G48" s="89"/>
      <c r="H48" s="69" t="s">
        <v>76</v>
      </c>
      <c r="I48" s="229">
        <v>151350.78</v>
      </c>
      <c r="J48" s="230">
        <v>71826.69</v>
      </c>
      <c r="K48" s="229">
        <v>23234.080000000002</v>
      </c>
      <c r="L48" s="229">
        <v>19998.7</v>
      </c>
      <c r="M48" s="68">
        <f t="shared" si="2"/>
        <v>266410.25</v>
      </c>
    </row>
    <row r="49" spans="1:19" s="60" customFormat="1" ht="12" thickBot="1">
      <c r="A49" s="69"/>
      <c r="B49" s="63"/>
      <c r="C49" s="229"/>
      <c r="D49" s="239"/>
      <c r="E49" s="239"/>
      <c r="F49" s="239"/>
      <c r="G49" s="89"/>
      <c r="H49" s="69" t="s">
        <v>155</v>
      </c>
      <c r="I49" s="229">
        <v>841127.83</v>
      </c>
      <c r="J49" s="230">
        <v>545205.93000000005</v>
      </c>
      <c r="K49" s="229">
        <v>348464.01</v>
      </c>
      <c r="L49" s="229">
        <v>171446.29</v>
      </c>
      <c r="M49" s="68">
        <f t="shared" si="2"/>
        <v>1906244.06</v>
      </c>
    </row>
    <row r="50" spans="1:19" ht="14.25" thickTop="1" thickBot="1">
      <c r="A50" s="69"/>
      <c r="B50" s="63"/>
      <c r="C50" s="229"/>
      <c r="D50" s="239"/>
      <c r="E50" s="239"/>
      <c r="F50" s="239"/>
      <c r="G50" s="89"/>
      <c r="H50" s="71"/>
      <c r="I50" s="241">
        <f>SUM(I41:I49)</f>
        <v>1649771.9100000001</v>
      </c>
      <c r="J50" s="241">
        <f>SUM(J41:J49)</f>
        <v>1068895.82</v>
      </c>
      <c r="K50" s="241">
        <f>SUM(K41:K49)</f>
        <v>517596.71</v>
      </c>
      <c r="L50" s="241">
        <f>SUM(L41:L49)</f>
        <v>267621.57</v>
      </c>
      <c r="M50" s="242">
        <f>SUM(M41:M49)</f>
        <v>3503886.01</v>
      </c>
      <c r="N50" s="60"/>
      <c r="O50" s="60"/>
      <c r="P50" s="60"/>
      <c r="Q50" s="60"/>
    </row>
    <row r="51" spans="1:19" ht="14.25" thickTop="1" thickBot="1">
      <c r="A51" s="214" t="s">
        <v>277</v>
      </c>
      <c r="B51" s="63"/>
      <c r="C51" s="243">
        <f>C21+C24</f>
        <v>60847924.339999989</v>
      </c>
      <c r="D51" s="243">
        <f>D21+D24</f>
        <v>20742819.889999997</v>
      </c>
      <c r="E51" s="243">
        <f>E21+E24</f>
        <v>6689091.8399999989</v>
      </c>
      <c r="F51" s="243">
        <f>F21+F24</f>
        <v>2954357.67</v>
      </c>
      <c r="G51" s="95">
        <f>G21+G24</f>
        <v>91234193.73999998</v>
      </c>
      <c r="H51" s="244" t="s">
        <v>278</v>
      </c>
      <c r="I51" s="245">
        <f>I9+I16+I20+I24+I33+I40+I50</f>
        <v>27232695.260000005</v>
      </c>
      <c r="J51" s="245">
        <f>J9+J16+J20+J24+J33+J40+J50</f>
        <v>13267403.770000001</v>
      </c>
      <c r="K51" s="245">
        <f>K9+K16+K20+K24+K33+K40+K50</f>
        <v>4642798.75</v>
      </c>
      <c r="L51" s="245">
        <f>L9+L16+L20+L24+L33+L40+L50</f>
        <v>3374395.7199999997</v>
      </c>
      <c r="M51" s="190">
        <f>M9+M16+M20+M24+M33+M40+M50</f>
        <v>48517293.5</v>
      </c>
      <c r="N51" s="63"/>
      <c r="O51" s="63"/>
      <c r="P51" s="63"/>
      <c r="Q51" s="63"/>
      <c r="R51" s="104"/>
      <c r="S51" s="104"/>
    </row>
    <row r="52" spans="1:19">
      <c r="A52" s="69"/>
      <c r="B52" s="63"/>
      <c r="C52" s="97"/>
      <c r="D52" s="97"/>
      <c r="E52" s="97"/>
      <c r="F52" s="97"/>
      <c r="G52" s="97"/>
      <c r="H52" s="177"/>
      <c r="I52" s="246"/>
      <c r="J52" s="246"/>
      <c r="K52" s="246"/>
      <c r="L52" s="246"/>
      <c r="M52" s="210"/>
      <c r="N52" s="63"/>
      <c r="O52" s="63"/>
      <c r="P52" s="63"/>
      <c r="Q52" s="63"/>
      <c r="R52" s="104"/>
      <c r="S52" s="104"/>
    </row>
    <row r="53" spans="1:19">
      <c r="A53" s="69"/>
      <c r="B53" s="218"/>
      <c r="C53" s="97"/>
      <c r="D53" s="97"/>
      <c r="E53" s="351" t="s">
        <v>181</v>
      </c>
      <c r="F53" s="351"/>
      <c r="G53" s="97">
        <f>G51</f>
        <v>91234193.73999998</v>
      </c>
      <c r="H53" s="247"/>
      <c r="I53" s="97"/>
      <c r="J53" s="248"/>
      <c r="K53" s="121"/>
      <c r="L53" s="121"/>
      <c r="M53" s="138"/>
      <c r="N53" s="104"/>
      <c r="O53" s="63"/>
      <c r="P53" s="104"/>
      <c r="Q53" s="104"/>
      <c r="R53" s="104"/>
    </row>
    <row r="54" spans="1:19">
      <c r="A54" s="69"/>
      <c r="B54" s="63"/>
      <c r="C54" s="121"/>
      <c r="D54" s="347" t="s">
        <v>182</v>
      </c>
      <c r="E54" s="347"/>
      <c r="F54" s="347"/>
      <c r="G54" s="97">
        <f>M51</f>
        <v>48517293.5</v>
      </c>
      <c r="H54" s="123"/>
      <c r="I54" s="121"/>
      <c r="J54" s="112"/>
      <c r="K54" s="121"/>
      <c r="L54" s="121"/>
      <c r="M54" s="138"/>
      <c r="O54" s="60"/>
    </row>
    <row r="55" spans="1:19">
      <c r="A55" s="69"/>
      <c r="B55" s="63"/>
      <c r="C55" s="121"/>
      <c r="D55" s="97"/>
      <c r="E55" s="347" t="s">
        <v>168</v>
      </c>
      <c r="F55" s="347"/>
      <c r="G55" s="97">
        <f>G53-G54</f>
        <v>42716900.23999998</v>
      </c>
      <c r="H55" s="123"/>
      <c r="I55" s="121"/>
      <c r="J55" s="112"/>
      <c r="K55" s="121"/>
      <c r="L55" s="121"/>
      <c r="M55" s="141"/>
    </row>
    <row r="56" spans="1:19">
      <c r="A56" s="69"/>
      <c r="B56" s="63"/>
      <c r="C56" s="121"/>
      <c r="D56" s="97"/>
      <c r="E56" s="97"/>
      <c r="F56" s="97"/>
      <c r="G56" s="97"/>
      <c r="H56" s="123"/>
      <c r="I56" s="121"/>
      <c r="J56" s="112"/>
      <c r="K56" s="121"/>
      <c r="L56" s="121"/>
      <c r="M56" s="141"/>
    </row>
    <row r="57" spans="1:19">
      <c r="A57" s="350" t="s">
        <v>183</v>
      </c>
      <c r="B57" s="331"/>
      <c r="C57" s="331"/>
      <c r="D57" s="331"/>
      <c r="E57" s="331"/>
      <c r="F57" s="97"/>
      <c r="G57" s="97"/>
      <c r="H57" s="123"/>
      <c r="I57" s="63"/>
      <c r="J57" s="121"/>
      <c r="K57" s="112"/>
      <c r="L57" s="121"/>
      <c r="M57" s="141"/>
    </row>
    <row r="58" spans="1:19">
      <c r="A58" s="69" t="s">
        <v>184</v>
      </c>
      <c r="B58" s="63"/>
      <c r="C58" s="121"/>
      <c r="D58" s="97"/>
      <c r="E58" s="97"/>
      <c r="F58" s="97">
        <v>32133522</v>
      </c>
      <c r="G58" s="97"/>
      <c r="H58" s="123"/>
      <c r="I58" s="63"/>
      <c r="J58" s="121"/>
      <c r="K58" s="112"/>
      <c r="L58" s="121"/>
      <c r="M58" s="141"/>
    </row>
    <row r="59" spans="1:19">
      <c r="A59" s="69" t="s">
        <v>185</v>
      </c>
      <c r="B59" s="63"/>
      <c r="C59" s="121"/>
      <c r="D59" s="97"/>
      <c r="E59" s="97"/>
      <c r="F59" s="97">
        <v>996914.02</v>
      </c>
      <c r="G59" s="97"/>
      <c r="H59" s="123"/>
      <c r="I59" s="63"/>
      <c r="J59" s="121"/>
      <c r="K59" s="112"/>
      <c r="L59" s="121"/>
      <c r="M59" s="141"/>
    </row>
    <row r="60" spans="1:19">
      <c r="A60" s="69"/>
      <c r="B60" s="63"/>
      <c r="C60" s="121"/>
      <c r="D60" s="97"/>
      <c r="E60" s="97" t="s">
        <v>186</v>
      </c>
      <c r="F60" s="219">
        <f>SUM(F58:F59)</f>
        <v>33130436.02</v>
      </c>
      <c r="G60" s="348">
        <f>F60-F61</f>
        <v>19458691.77</v>
      </c>
      <c r="H60" s="123"/>
      <c r="I60" s="63"/>
      <c r="J60" s="121"/>
      <c r="K60" s="112"/>
      <c r="L60" s="121"/>
      <c r="M60" s="141"/>
    </row>
    <row r="61" spans="1:19" ht="13.5" thickBot="1">
      <c r="A61" s="69" t="s">
        <v>187</v>
      </c>
      <c r="B61" s="63"/>
      <c r="C61" s="121"/>
      <c r="D61" s="97"/>
      <c r="E61" s="97"/>
      <c r="F61" s="249">
        <v>13671744.25</v>
      </c>
      <c r="G61" s="349"/>
      <c r="H61" s="123"/>
      <c r="I61" s="63"/>
      <c r="J61" s="121"/>
      <c r="K61" s="112"/>
      <c r="L61" s="121"/>
      <c r="M61" s="141"/>
    </row>
    <row r="62" spans="1:19" ht="13.5" thickTop="1">
      <c r="A62" s="69"/>
      <c r="B62" s="63"/>
      <c r="C62" s="121"/>
      <c r="D62" s="347" t="s">
        <v>188</v>
      </c>
      <c r="E62" s="347"/>
      <c r="F62" s="248"/>
      <c r="G62" s="97">
        <f>G55-G60</f>
        <v>23258208.46999998</v>
      </c>
      <c r="H62" s="123"/>
      <c r="I62" s="63"/>
      <c r="J62" s="121"/>
      <c r="K62" s="112"/>
      <c r="L62" s="121"/>
      <c r="M62" s="141"/>
    </row>
    <row r="63" spans="1:19" ht="13.5" thickBot="1">
      <c r="A63" s="147"/>
      <c r="B63" s="148"/>
      <c r="C63" s="250"/>
      <c r="D63" s="149"/>
      <c r="E63" s="149"/>
      <c r="F63" s="149"/>
      <c r="G63" s="149"/>
      <c r="H63" s="251"/>
      <c r="I63" s="148"/>
      <c r="J63" s="250"/>
      <c r="K63" s="252"/>
      <c r="L63" s="250"/>
      <c r="M63" s="164"/>
    </row>
    <row r="64" spans="1:19">
      <c r="A64" s="152"/>
      <c r="B64" s="152"/>
      <c r="C64" s="151"/>
      <c r="D64" s="153"/>
      <c r="E64" s="153"/>
      <c r="F64" s="153"/>
      <c r="G64" s="153"/>
      <c r="H64" s="152"/>
    </row>
    <row r="65" spans="1:8">
      <c r="A65" s="152"/>
      <c r="B65" s="152"/>
      <c r="C65" s="151"/>
      <c r="D65" s="153"/>
      <c r="E65" s="153"/>
      <c r="F65" s="153"/>
      <c r="G65" s="153"/>
      <c r="H65" s="152"/>
    </row>
    <row r="66" spans="1:8">
      <c r="A66" s="152"/>
      <c r="B66" s="152"/>
      <c r="C66" s="151"/>
      <c r="D66" s="153"/>
      <c r="E66" s="153"/>
      <c r="F66" s="153"/>
      <c r="G66" s="153"/>
      <c r="H66" s="152"/>
    </row>
    <row r="67" spans="1:8">
      <c r="A67" s="152"/>
      <c r="B67" s="152"/>
      <c r="C67" s="151"/>
      <c r="D67" s="153"/>
      <c r="E67" s="153"/>
      <c r="F67" s="153"/>
      <c r="G67" s="153"/>
      <c r="H67" s="152"/>
    </row>
    <row r="68" spans="1:8">
      <c r="A68" s="152"/>
      <c r="B68" s="152"/>
      <c r="C68" s="151"/>
      <c r="D68" s="153"/>
      <c r="E68" s="153"/>
      <c r="F68" s="153"/>
      <c r="G68" s="153"/>
      <c r="H68" s="152"/>
    </row>
    <row r="69" spans="1:8">
      <c r="A69" s="152"/>
      <c r="B69" s="152"/>
      <c r="C69" s="151"/>
      <c r="D69" s="153"/>
      <c r="E69" s="153"/>
      <c r="F69" s="153"/>
      <c r="G69" s="153"/>
      <c r="H69" s="152"/>
    </row>
    <row r="70" spans="1:8">
      <c r="A70" s="152"/>
      <c r="B70" s="152"/>
      <c r="C70" s="151"/>
      <c r="D70" s="153"/>
      <c r="E70" s="153"/>
      <c r="F70" s="153"/>
      <c r="G70" s="153"/>
      <c r="H70" s="152"/>
    </row>
  </sheetData>
  <mergeCells count="14">
    <mergeCell ref="A7:A14"/>
    <mergeCell ref="A15:A18"/>
    <mergeCell ref="A22:A23"/>
    <mergeCell ref="A3:M3"/>
    <mergeCell ref="D54:F54"/>
    <mergeCell ref="E55:F55"/>
    <mergeCell ref="D62:E62"/>
    <mergeCell ref="G60:G61"/>
    <mergeCell ref="A57:E57"/>
    <mergeCell ref="A2:M2"/>
    <mergeCell ref="A4:M4"/>
    <mergeCell ref="E53:F53"/>
    <mergeCell ref="A20:B20"/>
    <mergeCell ref="A5:B5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ignoredErrors>
    <ignoredError sqref="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L44"/>
  <sheetViews>
    <sheetView topLeftCell="A25" workbookViewId="0">
      <selection activeCell="L17" sqref="L17"/>
    </sheetView>
  </sheetViews>
  <sheetFormatPr defaultColWidth="11.42578125" defaultRowHeight="12.75"/>
  <cols>
    <col min="1" max="1" width="16.85546875" style="2" customWidth="1"/>
    <col min="2" max="2" width="32.140625" style="2" customWidth="1"/>
    <col min="3" max="3" width="12.85546875" style="29" customWidth="1"/>
    <col min="4" max="4" width="12.42578125" style="42" customWidth="1"/>
    <col min="5" max="5" width="19" style="2" customWidth="1"/>
    <col min="6" max="6" width="3.42578125" style="2" customWidth="1"/>
    <col min="7" max="7" width="3.28515625" style="2" customWidth="1"/>
    <col min="8" max="8" width="24.85546875" style="2" customWidth="1"/>
    <col min="9" max="9" width="11" style="29" customWidth="1"/>
    <col min="10" max="10" width="12" style="29" customWidth="1"/>
    <col min="11" max="12" width="11.42578125" style="2"/>
    <col min="13" max="16384" width="11.42578125" style="3"/>
  </cols>
  <sheetData>
    <row r="1" spans="1:10">
      <c r="A1" s="309" t="s">
        <v>25</v>
      </c>
      <c r="B1" s="309"/>
      <c r="C1" s="309"/>
      <c r="D1" s="309"/>
      <c r="E1" s="309"/>
      <c r="F1" s="309"/>
      <c r="G1" s="309"/>
      <c r="H1" s="309"/>
      <c r="I1" s="310"/>
      <c r="J1" s="310"/>
    </row>
    <row r="2" spans="1:10">
      <c r="A2" s="1" t="s">
        <v>99</v>
      </c>
      <c r="B2" s="4"/>
      <c r="C2" s="5"/>
      <c r="D2" s="5"/>
      <c r="E2" s="311" t="s">
        <v>100</v>
      </c>
      <c r="F2" s="311"/>
      <c r="G2" s="311"/>
      <c r="H2" s="311"/>
      <c r="I2" s="310"/>
      <c r="J2" s="310"/>
    </row>
    <row r="3" spans="1:10" ht="13.5" thickBot="1">
      <c r="A3" s="320" t="s">
        <v>4</v>
      </c>
      <c r="B3" s="320"/>
      <c r="C3" s="320"/>
      <c r="D3" s="320"/>
      <c r="E3" s="320" t="s">
        <v>0</v>
      </c>
      <c r="F3" s="320"/>
      <c r="G3" s="320"/>
      <c r="H3" s="320"/>
      <c r="I3" s="321"/>
      <c r="J3" s="321"/>
    </row>
    <row r="4" spans="1:10">
      <c r="A4" s="6" t="s">
        <v>3</v>
      </c>
      <c r="B4" s="7"/>
      <c r="C4" s="8"/>
      <c r="D4" s="9"/>
      <c r="E4" s="296" t="s">
        <v>5</v>
      </c>
      <c r="F4" s="7" t="s">
        <v>29</v>
      </c>
      <c r="G4" s="7" t="s">
        <v>30</v>
      </c>
      <c r="H4" s="305" t="s">
        <v>61</v>
      </c>
      <c r="I4" s="8">
        <v>0</v>
      </c>
      <c r="J4" s="312">
        <f>SUM(I4:I7)</f>
        <v>14837.41</v>
      </c>
    </row>
    <row r="5" spans="1:10">
      <c r="A5" s="319" t="s">
        <v>6</v>
      </c>
      <c r="B5" s="12" t="s">
        <v>7</v>
      </c>
      <c r="C5" s="13">
        <v>7318671.3499999996</v>
      </c>
      <c r="D5" s="14"/>
      <c r="E5" s="26" t="s">
        <v>103</v>
      </c>
      <c r="F5" s="12"/>
      <c r="G5" s="12" t="s">
        <v>31</v>
      </c>
      <c r="H5" s="306" t="s">
        <v>62</v>
      </c>
      <c r="I5" s="13">
        <v>6937.43</v>
      </c>
      <c r="J5" s="313"/>
    </row>
    <row r="6" spans="1:10">
      <c r="A6" s="319"/>
      <c r="B6" s="12" t="s">
        <v>8</v>
      </c>
      <c r="C6" s="13">
        <v>327903.25</v>
      </c>
      <c r="D6" s="14"/>
      <c r="E6" s="26" t="s">
        <v>104</v>
      </c>
      <c r="F6" s="12"/>
      <c r="G6" s="12" t="s">
        <v>32</v>
      </c>
      <c r="H6" s="306" t="s">
        <v>63</v>
      </c>
      <c r="I6" s="13">
        <v>2900</v>
      </c>
      <c r="J6" s="313"/>
    </row>
    <row r="7" spans="1:10" ht="13.5" thickBot="1">
      <c r="A7" s="319"/>
      <c r="B7" s="12" t="s">
        <v>9</v>
      </c>
      <c r="C7" s="13">
        <v>1025321.01</v>
      </c>
      <c r="D7" s="14"/>
      <c r="E7" s="27"/>
      <c r="F7" s="15"/>
      <c r="G7" s="15" t="s">
        <v>33</v>
      </c>
      <c r="H7" s="307" t="s">
        <v>64</v>
      </c>
      <c r="I7" s="16">
        <v>4999.9799999999996</v>
      </c>
      <c r="J7" s="314"/>
    </row>
    <row r="8" spans="1:10" ht="13.5" thickTop="1">
      <c r="A8" s="319"/>
      <c r="B8" s="12" t="s">
        <v>10</v>
      </c>
      <c r="C8" s="13">
        <v>58309.4</v>
      </c>
      <c r="D8" s="14"/>
      <c r="E8" s="27"/>
      <c r="F8" s="12"/>
      <c r="G8" s="12"/>
      <c r="H8" s="306"/>
      <c r="I8" s="13"/>
      <c r="J8" s="315">
        <f>SUM(I9:I13)</f>
        <v>305789.08999999997</v>
      </c>
    </row>
    <row r="9" spans="1:10">
      <c r="A9" s="319"/>
      <c r="B9" s="12" t="s">
        <v>11</v>
      </c>
      <c r="C9" s="13">
        <v>444777</v>
      </c>
      <c r="D9" s="14"/>
      <c r="E9" s="298" t="s">
        <v>65</v>
      </c>
      <c r="F9" s="12" t="s">
        <v>29</v>
      </c>
      <c r="G9" s="12" t="s">
        <v>34</v>
      </c>
      <c r="H9" s="306" t="s">
        <v>67</v>
      </c>
      <c r="I9" s="13">
        <v>0</v>
      </c>
      <c r="J9" s="316"/>
    </row>
    <row r="10" spans="1:10">
      <c r="A10" s="319"/>
      <c r="B10" s="12" t="s">
        <v>12</v>
      </c>
      <c r="C10" s="13">
        <v>485030.24</v>
      </c>
      <c r="D10" s="14"/>
      <c r="E10" s="26" t="s">
        <v>66</v>
      </c>
      <c r="F10" s="12"/>
      <c r="G10" s="12" t="s">
        <v>35</v>
      </c>
      <c r="H10" s="306" t="s">
        <v>68</v>
      </c>
      <c r="I10" s="13">
        <v>0</v>
      </c>
      <c r="J10" s="316"/>
    </row>
    <row r="11" spans="1:10">
      <c r="A11" s="319"/>
      <c r="B11" s="12" t="s">
        <v>13</v>
      </c>
      <c r="C11" s="13">
        <v>48214.29</v>
      </c>
      <c r="D11" s="14"/>
      <c r="E11" s="27"/>
      <c r="F11" s="12"/>
      <c r="G11" s="12" t="s">
        <v>36</v>
      </c>
      <c r="H11" s="306" t="s">
        <v>69</v>
      </c>
      <c r="I11" s="13">
        <v>0</v>
      </c>
      <c r="J11" s="316"/>
    </row>
    <row r="12" spans="1:10" ht="13.5" thickBot="1">
      <c r="A12" s="319"/>
      <c r="B12" s="15" t="s">
        <v>14</v>
      </c>
      <c r="C12" s="16">
        <v>0</v>
      </c>
      <c r="D12" s="18"/>
      <c r="E12" s="27"/>
      <c r="F12" s="12"/>
      <c r="G12" s="12" t="s">
        <v>37</v>
      </c>
      <c r="H12" s="306" t="s">
        <v>70</v>
      </c>
      <c r="I12" s="13">
        <v>181530.65</v>
      </c>
      <c r="J12" s="316"/>
    </row>
    <row r="13" spans="1:10" ht="14.25" thickTop="1" thickBot="1">
      <c r="A13" s="319"/>
      <c r="B13" s="19" t="s">
        <v>15</v>
      </c>
      <c r="C13" s="20">
        <f>SUM(C5:C12)</f>
        <v>9708226.5399999991</v>
      </c>
      <c r="D13" s="21">
        <f>C13</f>
        <v>9708226.5399999991</v>
      </c>
      <c r="E13" s="27"/>
      <c r="F13" s="15"/>
      <c r="G13" s="15" t="s">
        <v>38</v>
      </c>
      <c r="H13" s="307" t="s">
        <v>71</v>
      </c>
      <c r="I13" s="16">
        <v>124258.44</v>
      </c>
      <c r="J13" s="317"/>
    </row>
    <row r="14" spans="1:10" ht="13.5" thickTop="1">
      <c r="A14" s="319" t="s">
        <v>16</v>
      </c>
      <c r="B14" s="22" t="s">
        <v>17</v>
      </c>
      <c r="C14" s="23">
        <v>10701254.01</v>
      </c>
      <c r="D14" s="24"/>
      <c r="E14" s="27"/>
      <c r="F14" s="12"/>
      <c r="G14" s="12"/>
      <c r="H14" s="306"/>
      <c r="I14" s="13"/>
      <c r="J14" s="315">
        <f>SUM(I15:I16)</f>
        <v>2245086.61</v>
      </c>
    </row>
    <row r="15" spans="1:10">
      <c r="A15" s="319"/>
      <c r="B15" s="12" t="s">
        <v>10</v>
      </c>
      <c r="C15" s="13">
        <v>201102.15</v>
      </c>
      <c r="D15" s="14"/>
      <c r="E15" s="298" t="s">
        <v>72</v>
      </c>
      <c r="F15" s="12" t="s">
        <v>29</v>
      </c>
      <c r="G15" s="12" t="s">
        <v>39</v>
      </c>
      <c r="H15" s="306" t="s">
        <v>74</v>
      </c>
      <c r="I15" s="13">
        <v>1603131.63</v>
      </c>
      <c r="J15" s="316"/>
    </row>
    <row r="16" spans="1:10" ht="13.5" thickBot="1">
      <c r="A16" s="319"/>
      <c r="B16" s="15" t="s">
        <v>14</v>
      </c>
      <c r="C16" s="16">
        <v>0</v>
      </c>
      <c r="D16" s="18"/>
      <c r="E16" s="26" t="s">
        <v>73</v>
      </c>
      <c r="F16" s="15"/>
      <c r="G16" s="15" t="s">
        <v>40</v>
      </c>
      <c r="H16" s="307" t="s">
        <v>75</v>
      </c>
      <c r="I16" s="16">
        <v>641954.98</v>
      </c>
      <c r="J16" s="317"/>
    </row>
    <row r="17" spans="1:11" ht="14.25" thickTop="1" thickBot="1">
      <c r="A17" s="319"/>
      <c r="B17" s="25" t="s">
        <v>18</v>
      </c>
      <c r="C17" s="16">
        <f>SUM(C14:C16)</f>
        <v>10902356.16</v>
      </c>
      <c r="D17" s="18">
        <f>C17</f>
        <v>10902356.16</v>
      </c>
      <c r="E17" s="26"/>
      <c r="F17" s="12"/>
      <c r="G17" s="12"/>
      <c r="H17" s="306"/>
      <c r="I17" s="13"/>
      <c r="J17" s="315">
        <f>SUM(I18:I24)</f>
        <v>2955028.69</v>
      </c>
    </row>
    <row r="18" spans="1:11" ht="14.25" thickTop="1" thickBot="1">
      <c r="A18" s="11"/>
      <c r="B18" s="19" t="s">
        <v>23</v>
      </c>
      <c r="C18" s="20"/>
      <c r="D18" s="21">
        <f>D13+D17</f>
        <v>20610582.699999999</v>
      </c>
      <c r="E18" s="298" t="s">
        <v>82</v>
      </c>
      <c r="F18" s="12" t="s">
        <v>29</v>
      </c>
      <c r="G18" s="12" t="s">
        <v>41</v>
      </c>
      <c r="H18" s="306" t="s">
        <v>74</v>
      </c>
      <c r="I18" s="13">
        <v>817164.01</v>
      </c>
      <c r="J18" s="316"/>
    </row>
    <row r="19" spans="1:11" ht="13.5" thickTop="1">
      <c r="A19" s="26" t="s">
        <v>19</v>
      </c>
      <c r="B19" s="22" t="s">
        <v>22</v>
      </c>
      <c r="C19" s="23">
        <v>461901.81</v>
      </c>
      <c r="D19" s="24"/>
      <c r="E19" s="26" t="s">
        <v>102</v>
      </c>
      <c r="F19" s="12"/>
      <c r="G19" s="12" t="s">
        <v>42</v>
      </c>
      <c r="H19" s="306" t="s">
        <v>76</v>
      </c>
      <c r="I19" s="13">
        <v>196171.42</v>
      </c>
      <c r="J19" s="316"/>
    </row>
    <row r="20" spans="1:11" ht="13.5" thickBot="1">
      <c r="A20" s="27" t="s">
        <v>20</v>
      </c>
      <c r="B20" s="15" t="s">
        <v>21</v>
      </c>
      <c r="C20" s="16">
        <v>66892.149999999994</v>
      </c>
      <c r="D20" s="18"/>
      <c r="E20" s="302" t="s">
        <v>101</v>
      </c>
      <c r="F20" s="12"/>
      <c r="G20" s="12" t="s">
        <v>43</v>
      </c>
      <c r="H20" s="306" t="s">
        <v>77</v>
      </c>
      <c r="I20" s="13">
        <v>1027905.84</v>
      </c>
      <c r="J20" s="316"/>
    </row>
    <row r="21" spans="1:11" ht="14.25" thickTop="1" thickBot="1">
      <c r="A21" s="27"/>
      <c r="B21" s="19" t="s">
        <v>24</v>
      </c>
      <c r="C21" s="20">
        <f>SUM(C19:C20)</f>
        <v>528793.96</v>
      </c>
      <c r="D21" s="21">
        <f>C21</f>
        <v>528793.96</v>
      </c>
      <c r="E21" s="27"/>
      <c r="F21" s="12"/>
      <c r="G21" s="12" t="s">
        <v>44</v>
      </c>
      <c r="H21" s="306" t="s">
        <v>78</v>
      </c>
      <c r="I21" s="13">
        <v>408380</v>
      </c>
      <c r="J21" s="316"/>
      <c r="K21" s="29"/>
    </row>
    <row r="22" spans="1:11" ht="13.5" thickTop="1">
      <c r="A22" s="27"/>
      <c r="B22" s="12"/>
      <c r="C22" s="30"/>
      <c r="D22" s="14"/>
      <c r="E22" s="27"/>
      <c r="F22" s="12"/>
      <c r="G22" s="12" t="s">
        <v>45</v>
      </c>
      <c r="H22" s="306" t="s">
        <v>79</v>
      </c>
      <c r="I22" s="13">
        <v>68604.88</v>
      </c>
      <c r="J22" s="316"/>
    </row>
    <row r="23" spans="1:11">
      <c r="A23" s="27"/>
      <c r="B23" s="12"/>
      <c r="C23" s="30"/>
      <c r="D23" s="14"/>
      <c r="E23" s="27"/>
      <c r="F23" s="12"/>
      <c r="G23" s="12" t="s">
        <v>46</v>
      </c>
      <c r="H23" s="306" t="s">
        <v>80</v>
      </c>
      <c r="I23" s="13">
        <v>333243.11</v>
      </c>
      <c r="J23" s="316"/>
    </row>
    <row r="24" spans="1:11" ht="13.5" thickBot="1">
      <c r="A24" s="27"/>
      <c r="B24" s="12"/>
      <c r="C24" s="30"/>
      <c r="D24" s="14"/>
      <c r="E24" s="27"/>
      <c r="F24" s="15"/>
      <c r="G24" s="15" t="s">
        <v>47</v>
      </c>
      <c r="H24" s="307" t="s">
        <v>81</v>
      </c>
      <c r="I24" s="16">
        <v>103559.43</v>
      </c>
      <c r="J24" s="317"/>
    </row>
    <row r="25" spans="1:11" ht="13.5" thickTop="1">
      <c r="A25" s="27"/>
      <c r="B25" s="12"/>
      <c r="C25" s="30"/>
      <c r="D25" s="14"/>
      <c r="E25" s="27"/>
      <c r="F25" s="12"/>
      <c r="G25" s="12"/>
      <c r="H25" s="306"/>
      <c r="I25" s="13"/>
      <c r="J25" s="315">
        <f>SUM(I26:I31)</f>
        <v>14004281.939999999</v>
      </c>
    </row>
    <row r="26" spans="1:11">
      <c r="A26" s="27"/>
      <c r="B26" s="12"/>
      <c r="C26" s="30"/>
      <c r="D26" s="14"/>
      <c r="E26" s="298" t="s">
        <v>83</v>
      </c>
      <c r="F26" s="12" t="s">
        <v>29</v>
      </c>
      <c r="G26" s="12" t="s">
        <v>48</v>
      </c>
      <c r="H26" s="306" t="s">
        <v>74</v>
      </c>
      <c r="I26" s="13">
        <v>336061.99</v>
      </c>
      <c r="J26" s="316"/>
    </row>
    <row r="27" spans="1:11">
      <c r="A27" s="27"/>
      <c r="B27" s="12"/>
      <c r="C27" s="30"/>
      <c r="D27" s="14"/>
      <c r="E27" s="26" t="s">
        <v>84</v>
      </c>
      <c r="F27" s="12"/>
      <c r="G27" s="12" t="s">
        <v>49</v>
      </c>
      <c r="H27" s="306" t="s">
        <v>76</v>
      </c>
      <c r="I27" s="13">
        <v>273992.7</v>
      </c>
      <c r="J27" s="316"/>
    </row>
    <row r="28" spans="1:11">
      <c r="A28" s="27"/>
      <c r="B28" s="12"/>
      <c r="C28" s="30"/>
      <c r="D28" s="14"/>
      <c r="E28" s="27"/>
      <c r="F28" s="12"/>
      <c r="G28" s="12" t="s">
        <v>50</v>
      </c>
      <c r="H28" s="306" t="s">
        <v>85</v>
      </c>
      <c r="I28" s="13">
        <v>790344.59</v>
      </c>
      <c r="J28" s="316"/>
    </row>
    <row r="29" spans="1:11">
      <c r="A29" s="27"/>
      <c r="B29" s="12"/>
      <c r="C29" s="30"/>
      <c r="D29" s="14"/>
      <c r="E29" s="27"/>
      <c r="F29" s="12"/>
      <c r="G29" s="12" t="s">
        <v>51</v>
      </c>
      <c r="H29" s="306" t="s">
        <v>86</v>
      </c>
      <c r="I29" s="13">
        <v>8508366.6999999993</v>
      </c>
      <c r="J29" s="316"/>
    </row>
    <row r="30" spans="1:11">
      <c r="A30" s="27"/>
      <c r="B30" s="12"/>
      <c r="C30" s="30"/>
      <c r="D30" s="14"/>
      <c r="E30" s="27"/>
      <c r="F30" s="12"/>
      <c r="G30" s="12" t="s">
        <v>52</v>
      </c>
      <c r="H30" s="306" t="s">
        <v>87</v>
      </c>
      <c r="I30" s="13">
        <v>3577828.63</v>
      </c>
      <c r="J30" s="316"/>
    </row>
    <row r="31" spans="1:11" ht="13.5" thickBot="1">
      <c r="A31" s="27"/>
      <c r="B31" s="12"/>
      <c r="C31" s="30"/>
      <c r="D31" s="14"/>
      <c r="E31" s="27"/>
      <c r="F31" s="15"/>
      <c r="G31" s="15" t="s">
        <v>53</v>
      </c>
      <c r="H31" s="307" t="s">
        <v>88</v>
      </c>
      <c r="I31" s="16">
        <v>517687.33</v>
      </c>
      <c r="J31" s="317"/>
    </row>
    <row r="32" spans="1:11" ht="13.5" thickTop="1">
      <c r="A32" s="27"/>
      <c r="B32" s="12"/>
      <c r="C32" s="30"/>
      <c r="D32" s="14"/>
      <c r="E32" s="27"/>
      <c r="F32" s="12"/>
      <c r="G32" s="12"/>
      <c r="H32" s="306"/>
      <c r="I32" s="13"/>
      <c r="J32" s="315">
        <f>SUM(I33:I39)</f>
        <v>158548.09</v>
      </c>
    </row>
    <row r="33" spans="1:10">
      <c r="A33" s="27"/>
      <c r="B33" s="12"/>
      <c r="C33" s="30"/>
      <c r="D33" s="14"/>
      <c r="E33" s="298" t="s">
        <v>89</v>
      </c>
      <c r="F33" s="12" t="s">
        <v>29</v>
      </c>
      <c r="G33" s="12" t="s">
        <v>54</v>
      </c>
      <c r="H33" s="306" t="s">
        <v>90</v>
      </c>
      <c r="I33" s="13">
        <v>1753.08</v>
      </c>
      <c r="J33" s="316"/>
    </row>
    <row r="34" spans="1:10">
      <c r="A34" s="27"/>
      <c r="B34" s="12"/>
      <c r="C34" s="30"/>
      <c r="D34" s="14"/>
      <c r="E34" s="26" t="s">
        <v>1</v>
      </c>
      <c r="F34" s="12"/>
      <c r="G34" s="12" t="s">
        <v>55</v>
      </c>
      <c r="H34" s="306" t="s">
        <v>91</v>
      </c>
      <c r="I34" s="13">
        <v>14481</v>
      </c>
      <c r="J34" s="316"/>
    </row>
    <row r="35" spans="1:10">
      <c r="A35" s="27"/>
      <c r="B35" s="12"/>
      <c r="C35" s="30"/>
      <c r="D35" s="14"/>
      <c r="E35" s="27"/>
      <c r="F35" s="12"/>
      <c r="G35" s="12" t="s">
        <v>56</v>
      </c>
      <c r="H35" s="306" t="s">
        <v>92</v>
      </c>
      <c r="I35" s="13">
        <v>81236.679999999993</v>
      </c>
      <c r="J35" s="316"/>
    </row>
    <row r="36" spans="1:10">
      <c r="A36" s="27"/>
      <c r="B36" s="12"/>
      <c r="C36" s="30"/>
      <c r="D36" s="14"/>
      <c r="E36" s="27"/>
      <c r="F36" s="12"/>
      <c r="G36" s="12" t="s">
        <v>57</v>
      </c>
      <c r="H36" s="306" t="s">
        <v>93</v>
      </c>
      <c r="I36" s="13">
        <v>39659.83</v>
      </c>
      <c r="J36" s="316"/>
    </row>
    <row r="37" spans="1:10">
      <c r="A37" s="27"/>
      <c r="B37" s="12"/>
      <c r="C37" s="30"/>
      <c r="D37" s="14"/>
      <c r="E37" s="27"/>
      <c r="F37" s="12"/>
      <c r="G37" s="12" t="s">
        <v>58</v>
      </c>
      <c r="H37" s="306" t="s">
        <v>94</v>
      </c>
      <c r="I37" s="13">
        <v>16957.5</v>
      </c>
      <c r="J37" s="316"/>
    </row>
    <row r="38" spans="1:10">
      <c r="A38" s="27"/>
      <c r="B38" s="12"/>
      <c r="C38" s="30"/>
      <c r="D38" s="14"/>
      <c r="E38" s="27"/>
      <c r="F38" s="12"/>
      <c r="G38" s="12" t="s">
        <v>59</v>
      </c>
      <c r="H38" s="306" t="s">
        <v>95</v>
      </c>
      <c r="I38" s="13">
        <v>4460</v>
      </c>
      <c r="J38" s="316"/>
    </row>
    <row r="39" spans="1:10" ht="13.5" thickBot="1">
      <c r="A39" s="27"/>
      <c r="B39" s="12"/>
      <c r="C39" s="30"/>
      <c r="D39" s="14"/>
      <c r="E39" s="27"/>
      <c r="F39" s="15"/>
      <c r="G39" s="15" t="s">
        <v>60</v>
      </c>
      <c r="H39" s="307" t="s">
        <v>76</v>
      </c>
      <c r="I39" s="16">
        <v>0</v>
      </c>
      <c r="J39" s="317"/>
    </row>
    <row r="40" spans="1:10" ht="13.5" thickTop="1">
      <c r="A40" s="27"/>
      <c r="B40" s="12"/>
      <c r="C40" s="30"/>
      <c r="D40" s="14"/>
      <c r="E40" s="27"/>
      <c r="F40" s="12"/>
      <c r="G40" s="22"/>
      <c r="H40" s="22"/>
      <c r="I40" s="30"/>
      <c r="J40" s="308"/>
    </row>
    <row r="41" spans="1:10">
      <c r="A41" s="27"/>
      <c r="B41" s="12"/>
      <c r="C41" s="30"/>
      <c r="D41" s="14"/>
      <c r="E41" s="27"/>
      <c r="F41" s="12"/>
      <c r="G41" s="12"/>
      <c r="H41" s="32" t="s">
        <v>2</v>
      </c>
      <c r="I41" s="30"/>
      <c r="J41" s="33">
        <f>SUM(J4:J39)</f>
        <v>19683571.829999998</v>
      </c>
    </row>
    <row r="42" spans="1:10" ht="13.5" thickBot="1">
      <c r="A42" s="303"/>
      <c r="B42" s="15"/>
      <c r="C42" s="35"/>
      <c r="D42" s="18"/>
      <c r="E42" s="27"/>
      <c r="F42" s="12"/>
      <c r="G42" s="12"/>
      <c r="H42" s="36" t="s">
        <v>96</v>
      </c>
      <c r="I42" s="35"/>
      <c r="J42" s="37">
        <f>D43-J41</f>
        <v>1455804.8300000019</v>
      </c>
    </row>
    <row r="43" spans="1:10" ht="14.25" thickTop="1" thickBot="1">
      <c r="A43" s="34"/>
      <c r="B43" s="38" t="s">
        <v>98</v>
      </c>
      <c r="C43" s="39"/>
      <c r="D43" s="39">
        <f>D18+D21</f>
        <v>21139376.66</v>
      </c>
      <c r="E43" s="34"/>
      <c r="F43" s="41"/>
      <c r="G43" s="41"/>
      <c r="H43" s="38" t="s">
        <v>97</v>
      </c>
      <c r="I43" s="39"/>
      <c r="J43" s="40">
        <f>J41+J42</f>
        <v>21139376.66</v>
      </c>
    </row>
    <row r="44" spans="1:10">
      <c r="B44" s="304"/>
      <c r="C44" s="42"/>
    </row>
  </sheetData>
  <mergeCells count="12">
    <mergeCell ref="E3:J3"/>
    <mergeCell ref="A5:A13"/>
    <mergeCell ref="J17:J24"/>
    <mergeCell ref="J25:J31"/>
    <mergeCell ref="J32:J39"/>
    <mergeCell ref="A14:A17"/>
    <mergeCell ref="J14:J16"/>
    <mergeCell ref="A1:J1"/>
    <mergeCell ref="E2:J2"/>
    <mergeCell ref="J4:J7"/>
    <mergeCell ref="J8:J13"/>
    <mergeCell ref="A3:D3"/>
  </mergeCells>
  <phoneticPr fontId="2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showGridLines="0" topLeftCell="A37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5.28515625" style="60" customWidth="1"/>
    <col min="3" max="3" width="12.7109375" style="122" customWidth="1"/>
    <col min="4" max="4" width="35.7109375" style="60" customWidth="1"/>
    <col min="5" max="5" width="12.140625" style="73" customWidth="1"/>
    <col min="6" max="16384" width="11.42578125" style="58"/>
  </cols>
  <sheetData>
    <row r="1" spans="1:5">
      <c r="A1" s="63"/>
      <c r="B1" s="63"/>
      <c r="C1" s="97"/>
      <c r="D1" s="63"/>
      <c r="E1" s="121"/>
    </row>
    <row r="2" spans="1:5" s="60" customFormat="1" ht="13.5" customHeight="1">
      <c r="A2" s="331" t="s">
        <v>25</v>
      </c>
      <c r="B2" s="331"/>
      <c r="C2" s="331"/>
      <c r="D2" s="331"/>
      <c r="E2" s="331"/>
    </row>
    <row r="3" spans="1:5" s="60" customFormat="1" ht="13.5" customHeight="1">
      <c r="A3" s="331" t="s">
        <v>190</v>
      </c>
      <c r="B3" s="331"/>
      <c r="C3" s="331"/>
      <c r="D3" s="331"/>
      <c r="E3" s="331"/>
    </row>
    <row r="4" spans="1:5" s="63" customFormat="1" ht="13.5" customHeight="1">
      <c r="A4" s="331"/>
      <c r="B4" s="331"/>
      <c r="C4" s="331"/>
      <c r="D4" s="331"/>
      <c r="E4" s="331"/>
    </row>
    <row r="5" spans="1:5" s="60" customFormat="1" ht="14.25" customHeight="1" thickBot="1">
      <c r="A5" s="356" t="s">
        <v>4</v>
      </c>
      <c r="B5" s="356"/>
      <c r="C5" s="61" t="s">
        <v>2</v>
      </c>
      <c r="D5" s="61" t="s">
        <v>0</v>
      </c>
      <c r="E5" s="180" t="s">
        <v>2</v>
      </c>
    </row>
    <row r="6" spans="1:5" s="60" customFormat="1" ht="12.75" customHeight="1">
      <c r="A6" s="126" t="s">
        <v>166</v>
      </c>
      <c r="B6" s="127"/>
      <c r="C6" s="64"/>
      <c r="D6" s="213" t="s">
        <v>176</v>
      </c>
      <c r="E6" s="128"/>
    </row>
    <row r="7" spans="1:5" s="60" customFormat="1" ht="12.75" customHeight="1">
      <c r="A7" s="327" t="s">
        <v>6</v>
      </c>
      <c r="B7" s="63" t="s">
        <v>7</v>
      </c>
      <c r="C7" s="68">
        <v>33786324.859999999</v>
      </c>
      <c r="D7" s="69" t="s">
        <v>63</v>
      </c>
      <c r="E7" s="68">
        <v>86621.07</v>
      </c>
    </row>
    <row r="8" spans="1:5" s="60" customFormat="1" ht="12.75" customHeight="1">
      <c r="A8" s="327"/>
      <c r="B8" s="63" t="s">
        <v>8</v>
      </c>
      <c r="C8" s="68">
        <v>983084.18</v>
      </c>
      <c r="D8" s="69" t="s">
        <v>64</v>
      </c>
      <c r="E8" s="68"/>
    </row>
    <row r="9" spans="1:5" s="60" customFormat="1" ht="12.75" customHeight="1" thickBot="1">
      <c r="A9" s="327"/>
      <c r="B9" s="63" t="s">
        <v>161</v>
      </c>
      <c r="C9" s="68">
        <v>1700524.69</v>
      </c>
      <c r="D9" s="69"/>
      <c r="E9" s="202">
        <f>SUM(E6:E8)</f>
        <v>86621.07</v>
      </c>
    </row>
    <row r="10" spans="1:5" s="60" customFormat="1" ht="12.75" customHeight="1">
      <c r="A10" s="327"/>
      <c r="B10" s="63" t="s">
        <v>10</v>
      </c>
      <c r="C10" s="68">
        <v>127575.67999999999</v>
      </c>
      <c r="D10" s="214" t="s">
        <v>177</v>
      </c>
      <c r="E10" s="68"/>
    </row>
    <row r="11" spans="1:5" s="60" customFormat="1" ht="12.75" customHeight="1">
      <c r="A11" s="327"/>
      <c r="B11" s="63" t="s">
        <v>151</v>
      </c>
      <c r="C11" s="68">
        <v>1041443.6</v>
      </c>
      <c r="D11" s="69" t="s">
        <v>67</v>
      </c>
      <c r="E11" s="68">
        <v>550158.4</v>
      </c>
    </row>
    <row r="12" spans="1:5" s="60" customFormat="1" ht="11.25">
      <c r="A12" s="327"/>
      <c r="B12" s="63" t="s">
        <v>12</v>
      </c>
      <c r="C12" s="68"/>
      <c r="D12" s="69" t="s">
        <v>119</v>
      </c>
      <c r="E12" s="68">
        <v>265816.62</v>
      </c>
    </row>
    <row r="13" spans="1:5" s="60" customFormat="1" ht="12" thickBot="1">
      <c r="A13" s="327"/>
      <c r="B13" s="215" t="s">
        <v>175</v>
      </c>
      <c r="C13" s="68">
        <v>318574.46000000002</v>
      </c>
      <c r="D13" s="69" t="s">
        <v>120</v>
      </c>
      <c r="E13" s="68">
        <v>319595.14</v>
      </c>
    </row>
    <row r="14" spans="1:5" s="60" customFormat="1" thickTop="1" thickBot="1">
      <c r="A14" s="327"/>
      <c r="B14" s="75" t="s">
        <v>15</v>
      </c>
      <c r="C14" s="76">
        <f>SUM(C7:C13)</f>
        <v>37957527.469999999</v>
      </c>
      <c r="D14" s="69" t="s">
        <v>121</v>
      </c>
      <c r="E14" s="68">
        <v>1994551.52</v>
      </c>
    </row>
    <row r="15" spans="1:5" s="60" customFormat="1" ht="12" thickTop="1">
      <c r="A15" s="327" t="s">
        <v>16</v>
      </c>
      <c r="B15" s="216" t="s">
        <v>17</v>
      </c>
      <c r="C15" s="68">
        <v>47497652.670000002</v>
      </c>
      <c r="D15" s="69" t="s">
        <v>122</v>
      </c>
      <c r="E15" s="68">
        <v>978302.7</v>
      </c>
    </row>
    <row r="16" spans="1:5" s="60" customFormat="1" ht="13.5" customHeight="1" thickBot="1">
      <c r="A16" s="327"/>
      <c r="B16" s="63" t="s">
        <v>10</v>
      </c>
      <c r="C16" s="68">
        <v>1154397.76</v>
      </c>
      <c r="D16" s="69"/>
      <c r="E16" s="202">
        <f>SUM(E10:E15)</f>
        <v>4108424.38</v>
      </c>
    </row>
    <row r="17" spans="1:5" s="60" customFormat="1" ht="12" thickBot="1">
      <c r="A17" s="327"/>
      <c r="B17" s="215" t="s">
        <v>175</v>
      </c>
      <c r="C17" s="68">
        <v>113961.49</v>
      </c>
      <c r="D17" s="214" t="s">
        <v>159</v>
      </c>
      <c r="E17" s="68"/>
    </row>
    <row r="18" spans="1:5" s="60" customFormat="1" thickTop="1" thickBot="1">
      <c r="A18" s="327"/>
      <c r="B18" s="75" t="s">
        <v>18</v>
      </c>
      <c r="C18" s="82">
        <f>SUM(C15:C17)</f>
        <v>48766011.920000002</v>
      </c>
      <c r="D18" s="69" t="s">
        <v>74</v>
      </c>
      <c r="E18" s="68">
        <v>325519.14</v>
      </c>
    </row>
    <row r="19" spans="1:5" s="60" customFormat="1" thickTop="1" thickBot="1">
      <c r="A19" s="83"/>
      <c r="B19" s="81" t="s">
        <v>23</v>
      </c>
      <c r="C19" s="84">
        <f>C14+C18</f>
        <v>86723539.390000001</v>
      </c>
      <c r="D19" s="69" t="s">
        <v>76</v>
      </c>
      <c r="E19" s="68">
        <v>882275.96</v>
      </c>
    </row>
    <row r="20" spans="1:5" s="60" customFormat="1" thickTop="1" thickBot="1">
      <c r="A20" s="352" t="s">
        <v>167</v>
      </c>
      <c r="B20" s="353"/>
      <c r="C20" s="87">
        <v>3115513.3</v>
      </c>
      <c r="D20" s="69"/>
      <c r="E20" s="202">
        <f>SUM(E17:E19)</f>
        <v>1207795.1000000001</v>
      </c>
    </row>
    <row r="21" spans="1:5" s="60" customFormat="1" ht="14.25" customHeight="1">
      <c r="A21" s="63"/>
      <c r="B21" s="57"/>
      <c r="C21" s="89"/>
      <c r="D21" s="214" t="s">
        <v>160</v>
      </c>
      <c r="E21" s="68"/>
    </row>
    <row r="22" spans="1:5" s="60" customFormat="1" ht="12" customHeight="1" thickBot="1">
      <c r="A22" s="85" t="s">
        <v>168</v>
      </c>
      <c r="B22" s="63"/>
      <c r="C22" s="202">
        <f>C19-C20</f>
        <v>83608026.090000004</v>
      </c>
      <c r="D22" s="63" t="s">
        <v>74</v>
      </c>
      <c r="E22" s="68">
        <v>6649018.5099999998</v>
      </c>
    </row>
    <row r="23" spans="1:5" s="60" customFormat="1" ht="12" customHeight="1">
      <c r="A23" s="85"/>
      <c r="B23" s="63"/>
      <c r="C23" s="89"/>
      <c r="D23" s="63"/>
      <c r="E23" s="68"/>
    </row>
    <row r="24" spans="1:5" s="60" customFormat="1" ht="23.25" thickBot="1">
      <c r="A24" s="65" t="s">
        <v>169</v>
      </c>
      <c r="B24" s="215" t="s">
        <v>21</v>
      </c>
      <c r="C24" s="217">
        <v>402605.76</v>
      </c>
      <c r="D24" s="63" t="s">
        <v>75</v>
      </c>
      <c r="E24" s="68">
        <v>2394025.9700000002</v>
      </c>
    </row>
    <row r="25" spans="1:5" s="60" customFormat="1" thickTop="1" thickBot="1">
      <c r="A25" s="91"/>
      <c r="B25" s="75" t="s">
        <v>24</v>
      </c>
      <c r="C25" s="82">
        <f>C24</f>
        <v>402605.76</v>
      </c>
      <c r="D25" s="63"/>
      <c r="E25" s="202">
        <f>SUM(E21:E24)</f>
        <v>9043044.4800000004</v>
      </c>
    </row>
    <row r="26" spans="1:5" s="60" customFormat="1" ht="12" thickTop="1">
      <c r="A26" s="69"/>
      <c r="B26" s="63"/>
      <c r="C26" s="89"/>
      <c r="D26" s="218" t="s">
        <v>111</v>
      </c>
      <c r="E26" s="68"/>
    </row>
    <row r="27" spans="1:5" s="60" customFormat="1" ht="11.25">
      <c r="A27" s="69"/>
      <c r="B27" s="63"/>
      <c r="C27" s="89"/>
      <c r="D27" s="63" t="s">
        <v>74</v>
      </c>
      <c r="E27" s="68">
        <v>2804026.35</v>
      </c>
    </row>
    <row r="28" spans="1:5" s="60" customFormat="1" ht="11.25">
      <c r="A28" s="69"/>
      <c r="B28" s="63"/>
      <c r="C28" s="89"/>
      <c r="D28" s="63" t="s">
        <v>76</v>
      </c>
      <c r="E28" s="68">
        <v>960903.15</v>
      </c>
    </row>
    <row r="29" spans="1:5" s="60" customFormat="1" ht="11.25">
      <c r="A29" s="69"/>
      <c r="B29" s="63"/>
      <c r="C29" s="89"/>
      <c r="D29" s="63" t="s">
        <v>77</v>
      </c>
      <c r="E29" s="68">
        <v>10398669.33</v>
      </c>
    </row>
    <row r="30" spans="1:5" s="60" customFormat="1" ht="11.25">
      <c r="A30" s="69"/>
      <c r="B30" s="63"/>
      <c r="C30" s="92"/>
      <c r="D30" s="63" t="s">
        <v>78</v>
      </c>
      <c r="E30" s="68">
        <v>779942.79</v>
      </c>
    </row>
    <row r="31" spans="1:5" s="60" customFormat="1" ht="11.25">
      <c r="A31" s="69"/>
      <c r="B31" s="63"/>
      <c r="C31" s="92"/>
      <c r="D31" s="63" t="s">
        <v>79</v>
      </c>
      <c r="E31" s="68">
        <v>318820.07</v>
      </c>
    </row>
    <row r="32" spans="1:5" s="60" customFormat="1" ht="11.25">
      <c r="A32" s="69"/>
      <c r="B32" s="63"/>
      <c r="C32" s="92"/>
      <c r="D32" s="63" t="s">
        <v>80</v>
      </c>
      <c r="E32" s="68">
        <v>678475.16</v>
      </c>
    </row>
    <row r="33" spans="1:6" s="60" customFormat="1" ht="11.25">
      <c r="A33" s="69"/>
      <c r="B33" s="63"/>
      <c r="C33" s="89"/>
      <c r="D33" s="63" t="s">
        <v>81</v>
      </c>
      <c r="E33" s="68">
        <v>409348.84</v>
      </c>
      <c r="F33" s="63"/>
    </row>
    <row r="34" spans="1:6" s="60" customFormat="1" ht="12" thickBot="1">
      <c r="A34" s="69"/>
      <c r="B34" s="63"/>
      <c r="C34" s="92"/>
      <c r="D34" s="63"/>
      <c r="E34" s="202">
        <f>SUM(E26:E33)</f>
        <v>16350185.690000001</v>
      </c>
      <c r="F34" s="63"/>
    </row>
    <row r="35" spans="1:6" s="60" customFormat="1" ht="11.25">
      <c r="A35" s="69"/>
      <c r="B35" s="63"/>
      <c r="C35" s="92"/>
      <c r="D35" s="218" t="s">
        <v>112</v>
      </c>
      <c r="E35" s="68"/>
    </row>
    <row r="36" spans="1:6" s="60" customFormat="1" ht="11.25">
      <c r="A36" s="69"/>
      <c r="B36" s="63"/>
      <c r="C36" s="92"/>
      <c r="D36" s="63" t="s">
        <v>74</v>
      </c>
      <c r="E36" s="68">
        <v>926535.29</v>
      </c>
    </row>
    <row r="37" spans="1:6" s="60" customFormat="1" ht="11.25">
      <c r="A37" s="69"/>
      <c r="B37" s="63"/>
      <c r="C37" s="89"/>
      <c r="D37" s="63" t="s">
        <v>76</v>
      </c>
      <c r="E37" s="68">
        <v>392183.41</v>
      </c>
    </row>
    <row r="38" spans="1:6" s="60" customFormat="1" ht="11.25">
      <c r="A38" s="69"/>
      <c r="B38" s="63"/>
      <c r="C38" s="89"/>
      <c r="D38" s="63" t="s">
        <v>85</v>
      </c>
      <c r="E38" s="68">
        <v>2483326.41</v>
      </c>
    </row>
    <row r="39" spans="1:6" s="60" customFormat="1" ht="12.75" customHeight="1">
      <c r="A39" s="69"/>
      <c r="B39" s="63"/>
      <c r="C39" s="89"/>
      <c r="D39" s="63" t="s">
        <v>86</v>
      </c>
      <c r="E39" s="68">
        <v>8775057.6699999999</v>
      </c>
    </row>
    <row r="40" spans="1:6" s="60" customFormat="1" ht="12.75" customHeight="1">
      <c r="A40" s="69"/>
      <c r="B40" s="63"/>
      <c r="C40" s="89"/>
      <c r="D40" s="63" t="s">
        <v>87</v>
      </c>
      <c r="E40" s="68">
        <v>6593932.9500000002</v>
      </c>
    </row>
    <row r="41" spans="1:6" s="60" customFormat="1" ht="12.75" customHeight="1" thickBot="1">
      <c r="A41" s="69"/>
      <c r="B41" s="63"/>
      <c r="C41" s="89"/>
      <c r="D41" s="63"/>
      <c r="E41" s="202">
        <f>SUM(E35:E40)</f>
        <v>19171035.73</v>
      </c>
    </row>
    <row r="42" spans="1:6" s="60" customFormat="1" ht="12.75" customHeight="1">
      <c r="A42" s="69"/>
      <c r="B42" s="63"/>
      <c r="C42" s="90"/>
      <c r="D42" s="218" t="s">
        <v>178</v>
      </c>
      <c r="E42" s="68"/>
    </row>
    <row r="43" spans="1:6" s="60" customFormat="1" ht="12.75" customHeight="1">
      <c r="A43" s="69"/>
      <c r="B43" s="63"/>
      <c r="C43" s="92"/>
      <c r="D43" s="63" t="s">
        <v>90</v>
      </c>
      <c r="E43" s="68">
        <v>363052.48</v>
      </c>
    </row>
    <row r="44" spans="1:6" s="60" customFormat="1" ht="12.75" customHeight="1">
      <c r="A44" s="69"/>
      <c r="B44" s="63"/>
      <c r="C44" s="92"/>
      <c r="D44" s="63" t="s">
        <v>91</v>
      </c>
      <c r="E44" s="68">
        <v>70086.009999999995</v>
      </c>
    </row>
    <row r="45" spans="1:6" s="60" customFormat="1" ht="12.75" customHeight="1">
      <c r="A45" s="69"/>
      <c r="B45" s="63"/>
      <c r="C45" s="89"/>
      <c r="D45" s="63" t="s">
        <v>92</v>
      </c>
      <c r="E45" s="68">
        <v>99105.36</v>
      </c>
    </row>
    <row r="46" spans="1:6" s="60" customFormat="1" ht="13.5" customHeight="1">
      <c r="A46" s="69"/>
      <c r="B46" s="63"/>
      <c r="C46" s="89"/>
      <c r="D46" s="63" t="s">
        <v>93</v>
      </c>
      <c r="E46" s="68">
        <v>253271.72</v>
      </c>
    </row>
    <row r="47" spans="1:6" s="60" customFormat="1" ht="11.25">
      <c r="A47" s="69"/>
      <c r="B47" s="63"/>
      <c r="C47" s="89"/>
      <c r="D47" s="63" t="s">
        <v>94</v>
      </c>
      <c r="E47" s="68">
        <v>15526.96</v>
      </c>
    </row>
    <row r="48" spans="1:6" s="60" customFormat="1" ht="11.25">
      <c r="A48" s="69"/>
      <c r="B48" s="63"/>
      <c r="C48" s="89"/>
      <c r="D48" s="63" t="s">
        <v>95</v>
      </c>
      <c r="E48" s="68">
        <v>106442.68</v>
      </c>
    </row>
    <row r="49" spans="1:11" s="60" customFormat="1" ht="11.25">
      <c r="A49" s="69"/>
      <c r="B49" s="63"/>
      <c r="C49" s="89"/>
      <c r="D49" s="63" t="s">
        <v>76</v>
      </c>
      <c r="E49" s="68">
        <v>204948.97</v>
      </c>
    </row>
    <row r="50" spans="1:11" s="60" customFormat="1" ht="11.25">
      <c r="A50" s="69"/>
      <c r="B50" s="63"/>
      <c r="C50" s="89"/>
      <c r="D50" s="63" t="s">
        <v>155</v>
      </c>
      <c r="E50" s="68">
        <v>798028.87</v>
      </c>
    </row>
    <row r="51" spans="1:11" ht="13.5" thickBot="1">
      <c r="A51" s="69"/>
      <c r="B51" s="63"/>
      <c r="C51" s="89"/>
      <c r="D51" s="134"/>
      <c r="E51" s="202">
        <f>SUM(E42:E50)</f>
        <v>1910463.0499999998</v>
      </c>
      <c r="F51" s="60"/>
      <c r="G51" s="60"/>
      <c r="H51" s="60"/>
      <c r="I51" s="60"/>
    </row>
    <row r="52" spans="1:11" ht="13.5" thickBot="1">
      <c r="A52" s="69" t="s">
        <v>174</v>
      </c>
      <c r="B52" s="63"/>
      <c r="C52" s="95">
        <f>C22+C25</f>
        <v>84010631.850000009</v>
      </c>
      <c r="D52" s="177" t="s">
        <v>180</v>
      </c>
      <c r="E52" s="95">
        <f>E9+E16+E20+E25+E34+E41+E51</f>
        <v>51877569.5</v>
      </c>
      <c r="F52" s="63"/>
      <c r="G52" s="63"/>
      <c r="H52" s="63"/>
      <c r="I52" s="63"/>
      <c r="J52" s="104"/>
      <c r="K52" s="104"/>
    </row>
    <row r="53" spans="1:11">
      <c r="A53" s="69"/>
      <c r="B53" s="63"/>
      <c r="C53" s="97"/>
      <c r="D53" s="177"/>
      <c r="E53" s="99"/>
      <c r="F53" s="63"/>
      <c r="G53" s="63"/>
      <c r="H53" s="63"/>
      <c r="I53" s="63"/>
      <c r="J53" s="104"/>
      <c r="K53" s="104"/>
    </row>
    <row r="54" spans="1:11">
      <c r="A54" s="136"/>
      <c r="B54" s="211" t="s">
        <v>181</v>
      </c>
      <c r="C54" s="97">
        <f>C52</f>
        <v>84010631.850000009</v>
      </c>
      <c r="D54" s="177"/>
      <c r="E54" s="138"/>
      <c r="F54" s="104"/>
      <c r="G54" s="63"/>
      <c r="H54" s="104"/>
      <c r="I54" s="104"/>
      <c r="J54" s="104"/>
    </row>
    <row r="55" spans="1:11">
      <c r="A55" s="69"/>
      <c r="B55" s="143" t="s">
        <v>182</v>
      </c>
      <c r="C55" s="97">
        <f>E52</f>
        <v>51877569.5</v>
      </c>
      <c r="D55" s="63"/>
      <c r="E55" s="138"/>
      <c r="G55" s="60"/>
    </row>
    <row r="56" spans="1:11">
      <c r="A56" s="136"/>
      <c r="B56" s="211"/>
      <c r="C56" s="219">
        <f>C54-C55</f>
        <v>32133062.350000009</v>
      </c>
      <c r="D56" s="63"/>
      <c r="E56" s="141"/>
    </row>
    <row r="57" spans="1:11">
      <c r="A57" s="69"/>
      <c r="B57" s="63"/>
      <c r="C57" s="97"/>
      <c r="D57" s="63"/>
      <c r="E57" s="141"/>
    </row>
    <row r="58" spans="1:11">
      <c r="A58" s="350" t="s">
        <v>183</v>
      </c>
      <c r="B58" s="331"/>
      <c r="C58" s="331"/>
      <c r="D58" s="63"/>
      <c r="E58" s="141"/>
    </row>
    <row r="59" spans="1:11">
      <c r="A59" s="69" t="s">
        <v>189</v>
      </c>
      <c r="B59" s="63"/>
      <c r="C59" s="97">
        <v>30306216</v>
      </c>
      <c r="D59" s="63"/>
      <c r="E59" s="141"/>
    </row>
    <row r="60" spans="1:11">
      <c r="A60" s="69" t="s">
        <v>185</v>
      </c>
      <c r="B60" s="63"/>
      <c r="C60" s="97">
        <v>1198499.02</v>
      </c>
      <c r="D60" s="63"/>
      <c r="E60" s="141"/>
    </row>
    <row r="61" spans="1:11" ht="13.5" thickBot="1">
      <c r="A61" s="147"/>
      <c r="B61" s="148" t="s">
        <v>279</v>
      </c>
      <c r="C61" s="178">
        <f>C56-C59-C60</f>
        <v>628347.33000000892</v>
      </c>
      <c r="D61" s="148"/>
      <c r="E61" s="164"/>
    </row>
    <row r="62" spans="1:11">
      <c r="A62" s="63"/>
      <c r="B62" s="63"/>
      <c r="C62" s="142"/>
      <c r="D62" s="63"/>
    </row>
    <row r="63" spans="1:11">
      <c r="A63" s="63"/>
      <c r="B63" s="63"/>
      <c r="C63" s="97"/>
      <c r="D63" s="63"/>
    </row>
    <row r="64" spans="1:11">
      <c r="A64" s="123"/>
      <c r="B64" s="123"/>
      <c r="C64" s="124"/>
      <c r="D64" s="123"/>
    </row>
    <row r="65" spans="1:4">
      <c r="A65" s="152"/>
      <c r="B65" s="152"/>
      <c r="C65" s="153"/>
      <c r="D65" s="152"/>
    </row>
    <row r="66" spans="1:4">
      <c r="A66" s="152"/>
      <c r="B66" s="152"/>
      <c r="C66" s="153"/>
      <c r="D66" s="152"/>
    </row>
    <row r="67" spans="1:4">
      <c r="A67" s="152"/>
      <c r="B67" s="152"/>
      <c r="C67" s="153"/>
      <c r="D67" s="152"/>
    </row>
    <row r="68" spans="1:4">
      <c r="A68" s="152"/>
      <c r="B68" s="152"/>
      <c r="C68" s="153"/>
      <c r="D68" s="152"/>
    </row>
    <row r="69" spans="1:4">
      <c r="A69" s="152"/>
      <c r="B69" s="152"/>
      <c r="C69" s="153"/>
      <c r="D69" s="152"/>
    </row>
    <row r="70" spans="1:4">
      <c r="A70" s="152"/>
      <c r="B70" s="152"/>
      <c r="C70" s="153"/>
      <c r="D70" s="152"/>
    </row>
    <row r="71" spans="1:4">
      <c r="A71" s="152"/>
      <c r="B71" s="152"/>
      <c r="C71" s="153"/>
      <c r="D71" s="152"/>
    </row>
  </sheetData>
  <mergeCells count="8">
    <mergeCell ref="A58:C58"/>
    <mergeCell ref="A20:B20"/>
    <mergeCell ref="A2:E2"/>
    <mergeCell ref="A3:E3"/>
    <mergeCell ref="A4:E4"/>
    <mergeCell ref="A5:B5"/>
    <mergeCell ref="A7:A14"/>
    <mergeCell ref="A15:A18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showGridLines="0" topLeftCell="A37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1.85546875" style="152" customWidth="1"/>
    <col min="5" max="5" width="12.140625" style="151" customWidth="1"/>
    <col min="6" max="16384" width="11.42578125" style="58"/>
  </cols>
  <sheetData>
    <row r="1" spans="1:6">
      <c r="A1" s="123"/>
      <c r="B1" s="123"/>
      <c r="C1" s="124"/>
      <c r="D1" s="123"/>
      <c r="E1" s="125"/>
    </row>
    <row r="2" spans="1:6" s="60" customFormat="1" ht="13.5" customHeight="1">
      <c r="A2" s="331" t="s">
        <v>25</v>
      </c>
      <c r="B2" s="331"/>
      <c r="C2" s="331"/>
      <c r="D2" s="331"/>
      <c r="E2" s="331"/>
    </row>
    <row r="3" spans="1:6" s="60" customFormat="1" ht="13.5" customHeight="1">
      <c r="A3" s="331" t="s">
        <v>191</v>
      </c>
      <c r="B3" s="331"/>
      <c r="C3" s="331"/>
      <c r="D3" s="331"/>
      <c r="E3" s="331"/>
    </row>
    <row r="4" spans="1:6" s="60" customFormat="1" ht="13.5" customHeight="1">
      <c r="A4" s="59"/>
      <c r="B4" s="59"/>
      <c r="C4" s="59"/>
      <c r="D4" s="59"/>
      <c r="E4" s="59"/>
    </row>
    <row r="5" spans="1:6" s="60" customFormat="1" ht="14.25" customHeight="1" thickBot="1">
      <c r="A5" s="356" t="s">
        <v>4</v>
      </c>
      <c r="B5" s="356"/>
      <c r="C5" s="61" t="s">
        <v>2</v>
      </c>
      <c r="D5" s="61" t="s">
        <v>0</v>
      </c>
      <c r="E5" s="180" t="s">
        <v>2</v>
      </c>
    </row>
    <row r="6" spans="1:6" s="60" customFormat="1" ht="12.75" customHeight="1">
      <c r="A6" s="62" t="s">
        <v>166</v>
      </c>
      <c r="B6" s="63"/>
      <c r="C6" s="64"/>
      <c r="D6" s="65" t="s">
        <v>193</v>
      </c>
      <c r="E6" s="209"/>
    </row>
    <row r="7" spans="1:6" s="60" customFormat="1" ht="12.75" customHeight="1">
      <c r="A7" s="327" t="s">
        <v>6</v>
      </c>
      <c r="B7" s="63" t="s">
        <v>7</v>
      </c>
      <c r="C7" s="68">
        <v>37143995.469999999</v>
      </c>
      <c r="D7" s="69" t="s">
        <v>67</v>
      </c>
      <c r="E7" s="68">
        <v>382047.57</v>
      </c>
      <c r="F7" s="73"/>
    </row>
    <row r="8" spans="1:6" s="60" customFormat="1" ht="12.75" customHeight="1">
      <c r="A8" s="327"/>
      <c r="B8" s="63" t="s">
        <v>8</v>
      </c>
      <c r="C8" s="68">
        <v>1042864.84</v>
      </c>
      <c r="D8" s="69" t="s">
        <v>119</v>
      </c>
      <c r="E8" s="68">
        <v>548256.12</v>
      </c>
    </row>
    <row r="9" spans="1:6" s="60" customFormat="1" ht="12.75" customHeight="1">
      <c r="A9" s="327"/>
      <c r="B9" s="63" t="s">
        <v>161</v>
      </c>
      <c r="C9" s="68">
        <v>2641328.2400000002</v>
      </c>
      <c r="D9" s="69" t="s">
        <v>120</v>
      </c>
      <c r="E9" s="68">
        <v>356959.09</v>
      </c>
    </row>
    <row r="10" spans="1:6" s="60" customFormat="1" ht="12.75" customHeight="1" thickBot="1">
      <c r="A10" s="327"/>
      <c r="B10" s="63" t="s">
        <v>10</v>
      </c>
      <c r="C10" s="68">
        <v>143452.32999999999</v>
      </c>
      <c r="D10" s="69" t="s">
        <v>194</v>
      </c>
      <c r="E10" s="68">
        <v>1320213.3999999999</v>
      </c>
    </row>
    <row r="11" spans="1:6" s="60" customFormat="1" ht="12.75" customHeight="1">
      <c r="A11" s="327"/>
      <c r="B11" s="63" t="s">
        <v>151</v>
      </c>
      <c r="C11" s="68">
        <v>1028647</v>
      </c>
      <c r="D11" s="91" t="s">
        <v>195</v>
      </c>
      <c r="E11" s="64">
        <f>SUM(E6:E10)</f>
        <v>2607476.1799999997</v>
      </c>
    </row>
    <row r="12" spans="1:6" s="60" customFormat="1" ht="12" thickBot="1">
      <c r="A12" s="327"/>
      <c r="B12" s="63" t="s">
        <v>175</v>
      </c>
      <c r="C12" s="68">
        <v>28758.99</v>
      </c>
      <c r="D12" s="91"/>
      <c r="E12" s="68"/>
    </row>
    <row r="13" spans="1:6" s="60" customFormat="1" thickTop="1" thickBot="1">
      <c r="A13" s="327"/>
      <c r="B13" s="75" t="s">
        <v>15</v>
      </c>
      <c r="C13" s="76">
        <f>SUM(C7:C12)</f>
        <v>42029046.870000005</v>
      </c>
      <c r="D13" s="62" t="s">
        <v>196</v>
      </c>
      <c r="E13" s="68"/>
    </row>
    <row r="14" spans="1:6" s="60" customFormat="1" ht="12" thickTop="1">
      <c r="A14" s="327" t="s">
        <v>16</v>
      </c>
      <c r="B14" s="77" t="s">
        <v>17</v>
      </c>
      <c r="C14" s="68">
        <v>49625320.82</v>
      </c>
      <c r="D14" s="69" t="s">
        <v>74</v>
      </c>
      <c r="E14" s="68">
        <v>381198.66</v>
      </c>
    </row>
    <row r="15" spans="1:6" s="60" customFormat="1" ht="12" thickBot="1">
      <c r="A15" s="327"/>
      <c r="B15" s="78" t="s">
        <v>10</v>
      </c>
      <c r="C15" s="68">
        <v>1207750.97</v>
      </c>
      <c r="D15" s="69" t="s">
        <v>76</v>
      </c>
      <c r="E15" s="68">
        <v>163638</v>
      </c>
    </row>
    <row r="16" spans="1:6" s="60" customFormat="1" ht="13.5" customHeight="1" thickTop="1" thickBot="1">
      <c r="A16" s="327"/>
      <c r="B16" s="80" t="s">
        <v>175</v>
      </c>
      <c r="C16" s="68">
        <v>157207.32</v>
      </c>
      <c r="D16" s="62" t="s">
        <v>313</v>
      </c>
      <c r="E16" s="154">
        <f>SUM(E14:E15)</f>
        <v>544836.65999999992</v>
      </c>
    </row>
    <row r="17" spans="1:6" s="60" customFormat="1" thickTop="1" thickBot="1">
      <c r="A17" s="327"/>
      <c r="B17" s="81" t="s">
        <v>18</v>
      </c>
      <c r="C17" s="82">
        <f>SUM(C14:C16)</f>
        <v>50990279.109999999</v>
      </c>
      <c r="D17" s="69" t="s">
        <v>74</v>
      </c>
      <c r="E17" s="68">
        <v>6547288.7300000004</v>
      </c>
    </row>
    <row r="18" spans="1:6" s="60" customFormat="1" thickTop="1" thickBot="1">
      <c r="A18" s="83"/>
      <c r="B18" s="75" t="s">
        <v>23</v>
      </c>
      <c r="C18" s="84">
        <f>C13+C17</f>
        <v>93019325.980000004</v>
      </c>
      <c r="D18" s="69" t="s">
        <v>76</v>
      </c>
      <c r="E18" s="68">
        <v>2811439.28</v>
      </c>
    </row>
    <row r="19" spans="1:6" s="60" customFormat="1" ht="12" thickTop="1">
      <c r="A19" s="352" t="s">
        <v>167</v>
      </c>
      <c r="B19" s="353"/>
      <c r="C19" s="87">
        <v>3297132.63</v>
      </c>
      <c r="D19" s="69"/>
      <c r="E19" s="154">
        <f>SUM(E17:E18)</f>
        <v>9358728.0099999998</v>
      </c>
    </row>
    <row r="20" spans="1:6" s="60" customFormat="1" ht="12" thickBot="1">
      <c r="A20" s="85" t="s">
        <v>168</v>
      </c>
      <c r="B20" s="197"/>
      <c r="C20" s="198">
        <f>C18-C19</f>
        <v>89722193.350000009</v>
      </c>
      <c r="D20" s="62" t="s">
        <v>111</v>
      </c>
      <c r="E20" s="68"/>
    </row>
    <row r="21" spans="1:6" s="60" customFormat="1" ht="14.25" customHeight="1" thickTop="1">
      <c r="A21" s="69"/>
      <c r="B21" s="63"/>
      <c r="C21" s="199">
        <f>C18-C19</f>
        <v>89722193.350000009</v>
      </c>
      <c r="D21" s="69" t="s">
        <v>74</v>
      </c>
      <c r="E21" s="68">
        <v>2565924.7599999998</v>
      </c>
    </row>
    <row r="22" spans="1:6" s="60" customFormat="1" ht="12" customHeight="1">
      <c r="A22" s="344" t="s">
        <v>169</v>
      </c>
      <c r="B22" s="63" t="s">
        <v>21</v>
      </c>
      <c r="C22" s="68">
        <v>522170.35</v>
      </c>
      <c r="D22" s="69" t="s">
        <v>76</v>
      </c>
      <c r="E22" s="68">
        <v>443376.4</v>
      </c>
    </row>
    <row r="23" spans="1:6" s="60" customFormat="1" ht="11.25">
      <c r="A23" s="344"/>
      <c r="B23" s="57"/>
      <c r="C23" s="89"/>
      <c r="D23" s="69" t="s">
        <v>77</v>
      </c>
      <c r="E23" s="68">
        <v>6149632.3700000001</v>
      </c>
    </row>
    <row r="24" spans="1:6" s="60" customFormat="1" ht="11.25">
      <c r="A24" s="69"/>
      <c r="B24" s="63"/>
      <c r="C24" s="89"/>
      <c r="D24" s="69" t="s">
        <v>197</v>
      </c>
      <c r="E24" s="68">
        <v>2221412.0299999998</v>
      </c>
    </row>
    <row r="25" spans="1:6" s="60" customFormat="1" ht="11.25">
      <c r="A25" s="160"/>
      <c r="B25" s="123"/>
      <c r="C25" s="186"/>
      <c r="D25" s="69" t="s">
        <v>78</v>
      </c>
      <c r="E25" s="68">
        <v>343245.15</v>
      </c>
    </row>
    <row r="26" spans="1:6" s="60" customFormat="1" ht="11.25">
      <c r="A26" s="160"/>
      <c r="B26" s="123"/>
      <c r="C26" s="186"/>
      <c r="D26" s="69" t="s">
        <v>79</v>
      </c>
      <c r="E26" s="68">
        <v>193813.25</v>
      </c>
    </row>
    <row r="27" spans="1:6" s="60" customFormat="1" ht="11.25">
      <c r="A27" s="160"/>
      <c r="B27" s="123"/>
      <c r="C27" s="186"/>
      <c r="D27" s="69" t="s">
        <v>80</v>
      </c>
      <c r="E27" s="68">
        <v>533806.94999999995</v>
      </c>
    </row>
    <row r="28" spans="1:6" s="60" customFormat="1" ht="12" thickBot="1">
      <c r="A28" s="160"/>
      <c r="B28" s="123"/>
      <c r="C28" s="186"/>
      <c r="D28" s="69" t="s">
        <v>198</v>
      </c>
      <c r="E28" s="68">
        <v>399846.58</v>
      </c>
    </row>
    <row r="29" spans="1:6" s="60" customFormat="1" ht="11.25">
      <c r="A29" s="160"/>
      <c r="B29" s="123"/>
      <c r="C29" s="187"/>
      <c r="D29" s="69"/>
      <c r="E29" s="64">
        <f>SUM(E21:E28)</f>
        <v>12851057.489999998</v>
      </c>
    </row>
    <row r="30" spans="1:6" s="60" customFormat="1" ht="11.25">
      <c r="A30" s="160"/>
      <c r="B30" s="123"/>
      <c r="C30" s="187"/>
      <c r="D30" s="62" t="s">
        <v>112</v>
      </c>
      <c r="E30" s="68"/>
    </row>
    <row r="31" spans="1:6" s="60" customFormat="1" ht="11.25">
      <c r="A31" s="160"/>
      <c r="B31" s="123"/>
      <c r="C31" s="187"/>
      <c r="D31" s="69" t="s">
        <v>74</v>
      </c>
      <c r="E31" s="68">
        <v>1187343.8400000001</v>
      </c>
      <c r="F31" s="63"/>
    </row>
    <row r="32" spans="1:6" s="60" customFormat="1" ht="11.25">
      <c r="A32" s="160"/>
      <c r="B32" s="123"/>
      <c r="C32" s="186"/>
      <c r="D32" s="69" t="s">
        <v>76</v>
      </c>
      <c r="E32" s="68">
        <v>540835.44999999995</v>
      </c>
      <c r="F32" s="63"/>
    </row>
    <row r="33" spans="1:11" s="60" customFormat="1" ht="11.25">
      <c r="A33" s="160"/>
      <c r="B33" s="123"/>
      <c r="C33" s="187"/>
      <c r="D33" s="69" t="s">
        <v>85</v>
      </c>
      <c r="E33" s="68">
        <v>2277999.85</v>
      </c>
    </row>
    <row r="34" spans="1:11" s="60" customFormat="1" ht="11.25">
      <c r="A34" s="160"/>
      <c r="B34" s="123"/>
      <c r="C34" s="187"/>
      <c r="D34" s="69" t="s">
        <v>86</v>
      </c>
      <c r="E34" s="68">
        <v>7350912.9699999997</v>
      </c>
    </row>
    <row r="35" spans="1:11" s="60" customFormat="1" ht="12" thickBot="1">
      <c r="A35" s="160"/>
      <c r="B35" s="123"/>
      <c r="C35" s="187"/>
      <c r="D35" s="69" t="s">
        <v>87</v>
      </c>
      <c r="E35" s="68">
        <v>4610319.3099999996</v>
      </c>
    </row>
    <row r="36" spans="1:11" s="60" customFormat="1" ht="12" thickTop="1">
      <c r="A36" s="160"/>
      <c r="B36" s="123"/>
      <c r="C36" s="186"/>
      <c r="D36" s="69"/>
      <c r="E36" s="154">
        <f>SUM(E30:E35)</f>
        <v>15967411.419999998</v>
      </c>
    </row>
    <row r="37" spans="1:11" s="60" customFormat="1" ht="11.25">
      <c r="A37" s="160"/>
      <c r="B37" s="123"/>
      <c r="C37" s="186"/>
      <c r="D37" s="62" t="s">
        <v>178</v>
      </c>
      <c r="E37" s="68"/>
    </row>
    <row r="38" spans="1:11" s="60" customFormat="1" ht="12.75" customHeight="1">
      <c r="A38" s="160"/>
      <c r="B38" s="123"/>
      <c r="C38" s="186"/>
      <c r="D38" s="69" t="s">
        <v>196</v>
      </c>
      <c r="E38" s="207">
        <v>852956.15</v>
      </c>
    </row>
    <row r="39" spans="1:11" s="60" customFormat="1" ht="12.75" customHeight="1">
      <c r="A39" s="160"/>
      <c r="B39" s="123"/>
      <c r="C39" s="186"/>
      <c r="D39" s="69" t="s">
        <v>155</v>
      </c>
      <c r="E39" s="68">
        <v>767110.11</v>
      </c>
    </row>
    <row r="40" spans="1:11" s="60" customFormat="1" ht="12.75" customHeight="1" thickBot="1">
      <c r="A40" s="160"/>
      <c r="B40" s="123"/>
      <c r="C40" s="186"/>
      <c r="D40" s="69"/>
      <c r="E40" s="68"/>
    </row>
    <row r="41" spans="1:11" s="60" customFormat="1" ht="12.75" customHeight="1" thickTop="1">
      <c r="A41" s="160"/>
      <c r="B41" s="123"/>
      <c r="C41" s="186"/>
      <c r="D41" s="71" t="s">
        <v>199</v>
      </c>
      <c r="E41" s="154">
        <f>40342099.84</f>
        <v>40342099.840000004</v>
      </c>
    </row>
    <row r="42" spans="1:11" s="60" customFormat="1" ht="12.75" customHeight="1" thickBot="1">
      <c r="A42" s="160"/>
      <c r="B42" s="123"/>
      <c r="C42" s="186"/>
      <c r="D42" s="69"/>
      <c r="E42" s="84"/>
    </row>
    <row r="43" spans="1:11" s="60" customFormat="1" ht="12.75" customHeight="1" thickTop="1" thickBot="1">
      <c r="A43" s="69" t="s">
        <v>211</v>
      </c>
      <c r="B43" s="63"/>
      <c r="C43" s="190">
        <f>C21+C22</f>
        <v>90244363.700000003</v>
      </c>
      <c r="D43" s="71" t="s">
        <v>280</v>
      </c>
      <c r="E43" s="190">
        <f>E11+E16+E19+E29+E36+E38+E39</f>
        <v>42949576.019999988</v>
      </c>
    </row>
    <row r="44" spans="1:11" s="60" customFormat="1" ht="11.25">
      <c r="A44" s="160"/>
      <c r="B44" s="123"/>
      <c r="C44" s="124"/>
      <c r="D44" s="177"/>
      <c r="E44" s="210"/>
    </row>
    <row r="45" spans="1:11" s="60" customFormat="1" ht="11.25">
      <c r="A45" s="160"/>
      <c r="B45" s="123"/>
      <c r="C45" s="124"/>
      <c r="D45" s="177"/>
      <c r="E45" s="99"/>
    </row>
    <row r="46" spans="1:11" s="60" customFormat="1" ht="11.25">
      <c r="A46" s="350" t="s">
        <v>192</v>
      </c>
      <c r="B46" s="331"/>
      <c r="C46" s="331"/>
      <c r="D46" s="331"/>
      <c r="E46" s="359"/>
    </row>
    <row r="47" spans="1:11">
      <c r="A47" s="136"/>
      <c r="B47" s="123"/>
      <c r="C47" s="134" t="s">
        <v>211</v>
      </c>
      <c r="D47" s="102">
        <f>C43</f>
        <v>90244363.700000003</v>
      </c>
      <c r="E47" s="193"/>
      <c r="F47" s="63"/>
      <c r="G47" s="60"/>
      <c r="H47" s="60"/>
      <c r="I47" s="60"/>
      <c r="J47" s="60"/>
    </row>
    <row r="48" spans="1:11">
      <c r="A48" s="69"/>
      <c r="B48" s="123"/>
      <c r="C48" s="71" t="s">
        <v>282</v>
      </c>
      <c r="D48" s="106">
        <f>E43</f>
        <v>42949576.019999988</v>
      </c>
      <c r="E48" s="193"/>
      <c r="F48" s="63"/>
      <c r="G48" s="63"/>
      <c r="H48" s="63"/>
      <c r="I48" s="60"/>
      <c r="K48" s="104"/>
    </row>
    <row r="49" spans="1:11">
      <c r="A49" s="136"/>
      <c r="B49" s="211"/>
      <c r="C49" s="97"/>
      <c r="D49" s="102">
        <f>D47-D48</f>
        <v>47294787.680000015</v>
      </c>
      <c r="E49" s="139"/>
      <c r="F49" s="63"/>
      <c r="G49" s="63"/>
      <c r="H49" s="63"/>
      <c r="I49" s="63"/>
      <c r="J49" s="104"/>
      <c r="K49" s="104"/>
    </row>
    <row r="50" spans="1:11">
      <c r="A50" s="69"/>
      <c r="B50" s="63"/>
      <c r="C50" s="97"/>
      <c r="D50" s="63"/>
      <c r="E50" s="139"/>
      <c r="F50" s="104"/>
      <c r="G50" s="63"/>
      <c r="H50" s="63"/>
      <c r="I50" s="63"/>
      <c r="J50" s="104"/>
      <c r="K50" s="104"/>
    </row>
    <row r="51" spans="1:11">
      <c r="A51" s="350" t="s">
        <v>183</v>
      </c>
      <c r="B51" s="331"/>
      <c r="C51" s="331"/>
      <c r="D51" s="63"/>
      <c r="E51" s="139"/>
      <c r="G51" s="63"/>
      <c r="H51" s="104"/>
      <c r="I51" s="63"/>
      <c r="J51" s="104"/>
    </row>
    <row r="52" spans="1:11">
      <c r="A52" s="69" t="s">
        <v>189</v>
      </c>
      <c r="B52" s="63"/>
      <c r="C52" s="121">
        <f>35398216</f>
        <v>35398216</v>
      </c>
      <c r="D52" s="357">
        <f>SUM(C52:C53)</f>
        <v>37206346.380000003</v>
      </c>
      <c r="E52" s="139"/>
      <c r="G52" s="60"/>
      <c r="I52" s="104"/>
      <c r="J52" s="104"/>
    </row>
    <row r="53" spans="1:11">
      <c r="A53" s="69" t="s">
        <v>185</v>
      </c>
      <c r="B53" s="63"/>
      <c r="C53" s="121">
        <v>1808130.38</v>
      </c>
      <c r="D53" s="358"/>
      <c r="E53" s="139"/>
    </row>
    <row r="54" spans="1:11">
      <c r="A54" s="69"/>
      <c r="B54" s="63"/>
      <c r="C54" s="97"/>
      <c r="D54" s="212"/>
      <c r="E54" s="139"/>
    </row>
    <row r="55" spans="1:11">
      <c r="A55" s="69"/>
      <c r="B55" s="123"/>
      <c r="C55" s="134" t="s">
        <v>281</v>
      </c>
      <c r="D55" s="102">
        <f>D49-D52</f>
        <v>10088441.300000012</v>
      </c>
      <c r="E55" s="139"/>
    </row>
    <row r="56" spans="1:11" ht="13.5" thickBot="1">
      <c r="A56" s="147"/>
      <c r="B56" s="148"/>
      <c r="C56" s="178"/>
      <c r="D56" s="148"/>
      <c r="E56" s="150"/>
    </row>
    <row r="57" spans="1:11">
      <c r="A57" s="63"/>
      <c r="B57" s="63"/>
      <c r="C57" s="97"/>
      <c r="D57" s="63"/>
    </row>
    <row r="58" spans="1:11">
      <c r="A58" s="63"/>
      <c r="B58" s="63"/>
      <c r="C58" s="97"/>
      <c r="D58" s="63"/>
    </row>
    <row r="65" spans="1:11" s="73" customFormat="1">
      <c r="A65" s="152"/>
      <c r="B65" s="152"/>
      <c r="C65" s="153"/>
      <c r="D65" s="152"/>
      <c r="E65" s="151"/>
      <c r="F65" s="58"/>
      <c r="G65" s="58"/>
      <c r="H65" s="58"/>
      <c r="I65" s="58"/>
      <c r="J65" s="58"/>
      <c r="K65" s="58"/>
    </row>
    <row r="66" spans="1:11" s="73" customFormat="1">
      <c r="A66" s="152"/>
      <c r="B66" s="152"/>
      <c r="C66" s="153"/>
      <c r="D66" s="152"/>
      <c r="E66" s="151"/>
      <c r="F66" s="58"/>
      <c r="G66" s="58"/>
      <c r="H66" s="58"/>
      <c r="I66" s="58"/>
      <c r="J66" s="58"/>
      <c r="K66" s="58"/>
    </row>
    <row r="67" spans="1:11" s="73" customFormat="1">
      <c r="A67" s="152"/>
      <c r="B67" s="152"/>
      <c r="C67" s="153"/>
      <c r="D67" s="152"/>
      <c r="E67" s="151"/>
      <c r="F67" s="58"/>
      <c r="G67" s="58"/>
      <c r="H67" s="58"/>
      <c r="I67" s="58"/>
      <c r="J67" s="58"/>
      <c r="K67" s="58"/>
    </row>
    <row r="68" spans="1:11" s="73" customFormat="1">
      <c r="A68" s="152"/>
      <c r="B68" s="152"/>
      <c r="C68" s="153"/>
      <c r="D68" s="152"/>
      <c r="E68" s="151"/>
      <c r="F68" s="58"/>
      <c r="G68" s="58"/>
      <c r="H68" s="58"/>
      <c r="I68" s="58"/>
      <c r="J68" s="58"/>
      <c r="K68" s="58"/>
    </row>
    <row r="69" spans="1:11" s="73" customFormat="1">
      <c r="A69" s="152"/>
      <c r="B69" s="152"/>
      <c r="C69" s="153"/>
      <c r="D69" s="152"/>
      <c r="E69" s="151"/>
      <c r="F69" s="58"/>
      <c r="G69" s="58"/>
      <c r="H69" s="58"/>
      <c r="I69" s="58"/>
      <c r="J69" s="58"/>
      <c r="K69" s="58"/>
    </row>
  </sheetData>
  <mergeCells count="10">
    <mergeCell ref="A2:E2"/>
    <mergeCell ref="A3:E3"/>
    <mergeCell ref="A5:B5"/>
    <mergeCell ref="A14:A17"/>
    <mergeCell ref="D52:D53"/>
    <mergeCell ref="A7:A13"/>
    <mergeCell ref="A46:E46"/>
    <mergeCell ref="A22:A23"/>
    <mergeCell ref="A19:B19"/>
    <mergeCell ref="A51:C51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0"/>
  <sheetViews>
    <sheetView showGridLines="0" topLeftCell="A31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2.140625" style="152" customWidth="1"/>
    <col min="5" max="5" width="12.140625" style="151" customWidth="1"/>
    <col min="6" max="16384" width="11.42578125" style="58"/>
  </cols>
  <sheetData>
    <row r="1" spans="1:5">
      <c r="A1" s="123"/>
      <c r="B1" s="123"/>
      <c r="C1" s="124"/>
      <c r="D1" s="123"/>
      <c r="E1" s="125"/>
    </row>
    <row r="2" spans="1:5" s="60" customFormat="1" ht="13.5" customHeight="1">
      <c r="A2" s="331" t="s">
        <v>25</v>
      </c>
      <c r="B2" s="331"/>
      <c r="C2" s="331"/>
      <c r="D2" s="331"/>
      <c r="E2" s="331"/>
    </row>
    <row r="3" spans="1:5" s="60" customFormat="1" ht="13.5" customHeight="1">
      <c r="A3" s="331" t="s">
        <v>202</v>
      </c>
      <c r="B3" s="331"/>
      <c r="C3" s="331"/>
      <c r="D3" s="331"/>
      <c r="E3" s="331"/>
    </row>
    <row r="4" spans="1:5" s="60" customFormat="1" ht="13.5" customHeight="1">
      <c r="A4" s="59"/>
      <c r="B4" s="59"/>
      <c r="C4" s="59"/>
      <c r="D4" s="59"/>
      <c r="E4" s="59"/>
    </row>
    <row r="5" spans="1:5" s="60" customFormat="1" ht="14.25" customHeight="1" thickBot="1">
      <c r="A5" s="356" t="s">
        <v>4</v>
      </c>
      <c r="B5" s="356"/>
      <c r="C5" s="61" t="s">
        <v>2</v>
      </c>
      <c r="D5" s="61" t="s">
        <v>0</v>
      </c>
      <c r="E5" s="180" t="s">
        <v>2</v>
      </c>
    </row>
    <row r="6" spans="1:5" s="60" customFormat="1" ht="14.25" customHeight="1">
      <c r="A6" s="65"/>
      <c r="B6" s="206"/>
      <c r="C6" s="183" t="s">
        <v>283</v>
      </c>
      <c r="D6" s="206"/>
      <c r="E6" s="183" t="s">
        <v>283</v>
      </c>
    </row>
    <row r="7" spans="1:5" s="60" customFormat="1" ht="12.75" customHeight="1">
      <c r="A7" s="62" t="s">
        <v>166</v>
      </c>
      <c r="B7" s="63"/>
      <c r="C7" s="89"/>
      <c r="D7" s="206" t="s">
        <v>193</v>
      </c>
      <c r="E7" s="184"/>
    </row>
    <row r="8" spans="1:5" s="60" customFormat="1" ht="12.75" customHeight="1">
      <c r="A8" s="327" t="s">
        <v>6</v>
      </c>
      <c r="B8" s="63" t="s">
        <v>7</v>
      </c>
      <c r="C8" s="68">
        <v>38360038.560000002</v>
      </c>
      <c r="D8" s="63" t="s">
        <v>67</v>
      </c>
      <c r="E8" s="68">
        <v>373253.26</v>
      </c>
    </row>
    <row r="9" spans="1:5" s="60" customFormat="1" ht="12.75" customHeight="1">
      <c r="A9" s="327"/>
      <c r="B9" s="63" t="s">
        <v>8</v>
      </c>
      <c r="C9" s="68">
        <v>1406623.19</v>
      </c>
      <c r="D9" s="63" t="s">
        <v>224</v>
      </c>
      <c r="E9" s="68">
        <v>654419.43999999994</v>
      </c>
    </row>
    <row r="10" spans="1:5" s="60" customFormat="1" ht="12.75" customHeight="1">
      <c r="A10" s="327"/>
      <c r="B10" s="63" t="s">
        <v>161</v>
      </c>
      <c r="C10" s="68">
        <v>3006339.74</v>
      </c>
      <c r="D10" s="63" t="s">
        <v>120</v>
      </c>
      <c r="E10" s="68">
        <v>134369.91</v>
      </c>
    </row>
    <row r="11" spans="1:5" s="60" customFormat="1" ht="12.75" customHeight="1" thickBot="1">
      <c r="A11" s="327"/>
      <c r="B11" s="63" t="s">
        <v>10</v>
      </c>
      <c r="C11" s="68">
        <v>364611.15</v>
      </c>
      <c r="D11" s="63" t="s">
        <v>194</v>
      </c>
      <c r="E11" s="68">
        <v>1003043.64</v>
      </c>
    </row>
    <row r="12" spans="1:5" s="60" customFormat="1" ht="12.75" customHeight="1">
      <c r="A12" s="327"/>
      <c r="B12" s="63" t="s">
        <v>151</v>
      </c>
      <c r="C12" s="68">
        <v>841225.5</v>
      </c>
      <c r="D12" s="57" t="s">
        <v>195</v>
      </c>
      <c r="E12" s="64">
        <f>SUM(E7:E11)</f>
        <v>2165086.25</v>
      </c>
    </row>
    <row r="13" spans="1:5" s="60" customFormat="1" ht="12" thickBot="1">
      <c r="A13" s="327"/>
      <c r="B13" s="63" t="s">
        <v>175</v>
      </c>
      <c r="C13" s="68">
        <v>12899.52</v>
      </c>
      <c r="D13" s="57"/>
      <c r="E13" s="68"/>
    </row>
    <row r="14" spans="1:5" s="60" customFormat="1" thickTop="1" thickBot="1">
      <c r="A14" s="327"/>
      <c r="B14" s="75" t="s">
        <v>15</v>
      </c>
      <c r="C14" s="76">
        <f>SUM(C8:C13)</f>
        <v>43991737.660000004</v>
      </c>
      <c r="D14" s="59" t="s">
        <v>196</v>
      </c>
      <c r="E14" s="68"/>
    </row>
    <row r="15" spans="1:5" s="60" customFormat="1" ht="12" thickTop="1">
      <c r="A15" s="327" t="s">
        <v>16</v>
      </c>
      <c r="B15" s="77" t="s">
        <v>17</v>
      </c>
      <c r="C15" s="68">
        <v>50022267.960000001</v>
      </c>
      <c r="D15" s="63" t="s">
        <v>225</v>
      </c>
      <c r="E15" s="68">
        <v>654000.18000000005</v>
      </c>
    </row>
    <row r="16" spans="1:5" s="60" customFormat="1" ht="12" thickBot="1">
      <c r="A16" s="327"/>
      <c r="B16" s="78" t="s">
        <v>10</v>
      </c>
      <c r="C16" s="68">
        <v>1919206.85</v>
      </c>
      <c r="D16" s="63" t="s">
        <v>226</v>
      </c>
      <c r="E16" s="68">
        <v>169020.9</v>
      </c>
    </row>
    <row r="17" spans="1:6" s="60" customFormat="1" ht="13.5" customHeight="1" thickTop="1" thickBot="1">
      <c r="A17" s="327"/>
      <c r="B17" s="80" t="s">
        <v>175</v>
      </c>
      <c r="C17" s="68">
        <v>111465.98</v>
      </c>
      <c r="D17" s="59" t="s">
        <v>207</v>
      </c>
      <c r="E17" s="154">
        <f>SUM(E15:E16)</f>
        <v>823021.08000000007</v>
      </c>
    </row>
    <row r="18" spans="1:6" s="60" customFormat="1" thickTop="1" thickBot="1">
      <c r="A18" s="327"/>
      <c r="B18" s="81" t="s">
        <v>18</v>
      </c>
      <c r="C18" s="82">
        <f>SUM(C15:C17)</f>
        <v>52052940.789999999</v>
      </c>
      <c r="D18" s="63" t="s">
        <v>227</v>
      </c>
      <c r="E18" s="68">
        <v>6496753.3600000003</v>
      </c>
    </row>
    <row r="19" spans="1:6" s="60" customFormat="1" thickTop="1" thickBot="1">
      <c r="A19" s="83"/>
      <c r="B19" s="75" t="s">
        <v>23</v>
      </c>
      <c r="C19" s="84">
        <f>C14+C18</f>
        <v>96044678.450000003</v>
      </c>
      <c r="D19" s="63" t="s">
        <v>226</v>
      </c>
      <c r="E19" s="68">
        <v>3144407.95</v>
      </c>
    </row>
    <row r="20" spans="1:6" s="60" customFormat="1" ht="12" thickTop="1">
      <c r="A20" s="352"/>
      <c r="B20" s="353"/>
      <c r="C20" s="87"/>
      <c r="D20" s="63"/>
      <c r="E20" s="154">
        <f>SUM(E18:E19)</f>
        <v>9641161.3100000005</v>
      </c>
    </row>
    <row r="21" spans="1:6" s="60" customFormat="1" ht="12" thickBot="1">
      <c r="A21" s="85" t="s">
        <v>168</v>
      </c>
      <c r="B21" s="197"/>
      <c r="C21" s="198">
        <f>C19-C20</f>
        <v>96044678.450000003</v>
      </c>
      <c r="D21" s="59" t="s">
        <v>111</v>
      </c>
      <c r="E21" s="68"/>
    </row>
    <row r="22" spans="1:6" s="60" customFormat="1" ht="14.25" customHeight="1" thickTop="1">
      <c r="A22" s="69"/>
      <c r="B22" s="63"/>
      <c r="C22" s="199">
        <f>C19-C20</f>
        <v>96044678.450000003</v>
      </c>
      <c r="D22" s="63" t="s">
        <v>74</v>
      </c>
      <c r="E22" s="68">
        <v>2946584.88</v>
      </c>
    </row>
    <row r="23" spans="1:6" s="60" customFormat="1" ht="12" customHeight="1">
      <c r="A23" s="344" t="s">
        <v>203</v>
      </c>
      <c r="B23" s="63" t="s">
        <v>204</v>
      </c>
      <c r="C23" s="68">
        <v>554690.03</v>
      </c>
      <c r="D23" s="63" t="s">
        <v>76</v>
      </c>
      <c r="E23" s="68">
        <v>392927.39</v>
      </c>
    </row>
    <row r="24" spans="1:6" s="60" customFormat="1" ht="11.25">
      <c r="A24" s="344"/>
      <c r="B24" s="57"/>
      <c r="C24" s="89"/>
      <c r="D24" s="63" t="s">
        <v>77</v>
      </c>
      <c r="E24" s="68">
        <v>5996427.3399999999</v>
      </c>
    </row>
    <row r="25" spans="1:6" s="60" customFormat="1" ht="11.25">
      <c r="A25" s="69"/>
      <c r="B25" s="63"/>
      <c r="C25" s="89"/>
      <c r="D25" s="63" t="s">
        <v>197</v>
      </c>
      <c r="E25" s="68">
        <v>3315410.7</v>
      </c>
    </row>
    <row r="26" spans="1:6" s="60" customFormat="1" ht="11.25">
      <c r="A26" s="160"/>
      <c r="B26" s="123"/>
      <c r="C26" s="186"/>
      <c r="D26" s="63" t="s">
        <v>78</v>
      </c>
      <c r="E26" s="68">
        <v>356684.76</v>
      </c>
    </row>
    <row r="27" spans="1:6" s="60" customFormat="1" ht="11.25">
      <c r="A27" s="160"/>
      <c r="B27" s="123"/>
      <c r="C27" s="186"/>
      <c r="D27" s="63" t="s">
        <v>79</v>
      </c>
      <c r="E27" s="68">
        <v>408972.22</v>
      </c>
    </row>
    <row r="28" spans="1:6" s="60" customFormat="1" ht="11.25">
      <c r="A28" s="160"/>
      <c r="B28" s="123"/>
      <c r="C28" s="186"/>
      <c r="D28" s="63" t="s">
        <v>80</v>
      </c>
      <c r="E28" s="68">
        <v>612324.09</v>
      </c>
    </row>
    <row r="29" spans="1:6" s="60" customFormat="1" ht="12" thickBot="1">
      <c r="A29" s="160"/>
      <c r="B29" s="123"/>
      <c r="C29" s="186"/>
      <c r="D29" s="63" t="s">
        <v>198</v>
      </c>
      <c r="E29" s="68">
        <v>258842.75</v>
      </c>
    </row>
    <row r="30" spans="1:6" s="60" customFormat="1" ht="11.25">
      <c r="A30" s="160"/>
      <c r="B30" s="123"/>
      <c r="C30" s="187"/>
      <c r="D30" s="63"/>
      <c r="E30" s="64">
        <f>SUM(E22:E29)</f>
        <v>14288174.129999999</v>
      </c>
    </row>
    <row r="31" spans="1:6" s="60" customFormat="1" ht="11.25">
      <c r="A31" s="160"/>
      <c r="B31" s="123"/>
      <c r="C31" s="187"/>
      <c r="D31" s="59" t="s">
        <v>112</v>
      </c>
      <c r="E31" s="68"/>
    </row>
    <row r="32" spans="1:6" s="60" customFormat="1" ht="11.25">
      <c r="A32" s="160"/>
      <c r="B32" s="123"/>
      <c r="C32" s="187"/>
      <c r="D32" s="63" t="s">
        <v>74</v>
      </c>
      <c r="E32" s="68">
        <v>972457.38</v>
      </c>
      <c r="F32" s="63"/>
    </row>
    <row r="33" spans="1:10" s="60" customFormat="1" ht="11.25">
      <c r="A33" s="160"/>
      <c r="B33" s="123"/>
      <c r="C33" s="186"/>
      <c r="D33" s="63" t="s">
        <v>76</v>
      </c>
      <c r="E33" s="68">
        <v>151327.03</v>
      </c>
      <c r="F33" s="63"/>
    </row>
    <row r="34" spans="1:10" s="60" customFormat="1" ht="11.25">
      <c r="A34" s="160"/>
      <c r="B34" s="123"/>
      <c r="C34" s="187"/>
      <c r="D34" s="63" t="s">
        <v>85</v>
      </c>
      <c r="E34" s="68">
        <v>2186691.1</v>
      </c>
    </row>
    <row r="35" spans="1:10" s="60" customFormat="1" ht="11.25">
      <c r="A35" s="160"/>
      <c r="B35" s="123"/>
      <c r="C35" s="187"/>
      <c r="D35" s="63" t="s">
        <v>86</v>
      </c>
      <c r="E35" s="68">
        <v>7984883.9800000004</v>
      </c>
    </row>
    <row r="36" spans="1:10" s="60" customFormat="1" ht="12" thickBot="1">
      <c r="A36" s="160"/>
      <c r="B36" s="123"/>
      <c r="C36" s="187"/>
      <c r="D36" s="63" t="s">
        <v>87</v>
      </c>
      <c r="E36" s="68">
        <v>5645932.6600000001</v>
      </c>
    </row>
    <row r="37" spans="1:10" s="60" customFormat="1" ht="12" thickTop="1">
      <c r="A37" s="160"/>
      <c r="B37" s="123"/>
      <c r="C37" s="186"/>
      <c r="D37" s="63"/>
      <c r="E37" s="154">
        <f>SUM(E31:E36)</f>
        <v>16941292.149999999</v>
      </c>
    </row>
    <row r="38" spans="1:10" s="60" customFormat="1" ht="11.25">
      <c r="A38" s="160"/>
      <c r="B38" s="123"/>
      <c r="C38" s="186"/>
      <c r="D38" s="59" t="s">
        <v>178</v>
      </c>
      <c r="E38" s="184"/>
    </row>
    <row r="39" spans="1:10" s="60" customFormat="1" ht="12.75" customHeight="1">
      <c r="A39" s="160"/>
      <c r="B39" s="123"/>
      <c r="C39" s="186"/>
      <c r="D39" s="63" t="s">
        <v>196</v>
      </c>
      <c r="E39" s="207">
        <v>762177.07</v>
      </c>
    </row>
    <row r="40" spans="1:10" s="60" customFormat="1" ht="12.75" customHeight="1">
      <c r="A40" s="160"/>
      <c r="B40" s="123"/>
      <c r="C40" s="186"/>
      <c r="D40" s="63" t="s">
        <v>155</v>
      </c>
      <c r="E40" s="68">
        <v>1368429.73</v>
      </c>
    </row>
    <row r="41" spans="1:10" s="60" customFormat="1" ht="12.75" customHeight="1" thickBot="1">
      <c r="A41" s="160"/>
      <c r="B41" s="123"/>
      <c r="C41" s="186"/>
      <c r="D41" s="123"/>
      <c r="E41" s="68">
        <f>SUM(E39:E40)</f>
        <v>2130606.7999999998</v>
      </c>
    </row>
    <row r="42" spans="1:10" s="60" customFormat="1" ht="12.75" customHeight="1" thickTop="1">
      <c r="A42" s="69"/>
      <c r="B42" s="63"/>
      <c r="C42" s="89"/>
      <c r="D42" s="134" t="s">
        <v>208</v>
      </c>
      <c r="E42" s="154">
        <f>E17+E20+E30+E37+E41</f>
        <v>43824255.469999999</v>
      </c>
    </row>
    <row r="43" spans="1:10" s="60" customFormat="1" ht="12.75" customHeight="1">
      <c r="A43" s="69"/>
      <c r="B43" s="63"/>
      <c r="C43" s="89"/>
      <c r="D43" s="63"/>
      <c r="E43" s="89"/>
    </row>
    <row r="44" spans="1:10" s="60" customFormat="1" ht="12.75" customHeight="1" thickBot="1">
      <c r="A44" s="69" t="s">
        <v>211</v>
      </c>
      <c r="B44" s="63"/>
      <c r="C44" s="190">
        <f>C22+C23</f>
        <v>96599368.480000004</v>
      </c>
      <c r="D44" s="177" t="s">
        <v>209</v>
      </c>
      <c r="E44" s="190">
        <f>E42+E12</f>
        <v>45989341.719999999</v>
      </c>
    </row>
    <row r="45" spans="1:10" s="60" customFormat="1" ht="11.25">
      <c r="A45" s="69"/>
      <c r="B45" s="63"/>
      <c r="C45" s="97"/>
      <c r="D45" s="177"/>
      <c r="E45" s="99"/>
    </row>
    <row r="46" spans="1:10" s="60" customFormat="1" ht="11.25">
      <c r="A46" s="69"/>
      <c r="B46" s="63"/>
      <c r="C46" s="97"/>
      <c r="D46" s="177"/>
      <c r="E46" s="99"/>
    </row>
    <row r="47" spans="1:10" s="60" customFormat="1" ht="11.25">
      <c r="A47" s="350" t="s">
        <v>192</v>
      </c>
      <c r="B47" s="331"/>
      <c r="C47" s="331"/>
      <c r="D47" s="331"/>
      <c r="E47" s="359"/>
    </row>
    <row r="48" spans="1:10">
      <c r="A48" s="136"/>
      <c r="B48" s="137" t="str">
        <f>A44</f>
        <v>TOTAL GENERAL DE LOS PRODUCTOS……………..Rvn.</v>
      </c>
      <c r="C48" s="121"/>
      <c r="D48" s="102">
        <f>C44</f>
        <v>96599368.480000004</v>
      </c>
      <c r="E48" s="138"/>
      <c r="F48" s="63"/>
      <c r="G48" s="60"/>
      <c r="H48" s="60"/>
      <c r="I48" s="60"/>
      <c r="J48" s="60"/>
    </row>
    <row r="49" spans="1:11">
      <c r="A49" s="69"/>
      <c r="B49" s="102" t="str">
        <f>D44</f>
        <v>TOTAL general de los GASTOS</v>
      </c>
      <c r="C49" s="121"/>
      <c r="D49" s="106">
        <f>E44</f>
        <v>45989341.719999999</v>
      </c>
      <c r="E49" s="138"/>
      <c r="F49" s="63"/>
      <c r="G49" s="63"/>
      <c r="H49" s="63"/>
      <c r="I49" s="60"/>
      <c r="K49" s="104"/>
    </row>
    <row r="50" spans="1:11">
      <c r="A50" s="136"/>
      <c r="B50" s="137"/>
      <c r="C50" s="121"/>
      <c r="D50" s="102">
        <f>D48-D49</f>
        <v>50610026.760000005</v>
      </c>
      <c r="E50" s="141"/>
      <c r="F50" s="63"/>
      <c r="G50" s="63"/>
      <c r="H50" s="63"/>
      <c r="I50" s="63"/>
      <c r="J50" s="104"/>
      <c r="K50" s="104"/>
    </row>
    <row r="51" spans="1:11">
      <c r="A51" s="69"/>
      <c r="B51" s="63"/>
      <c r="C51" s="121"/>
      <c r="D51" s="63"/>
      <c r="E51" s="141"/>
      <c r="F51" s="104"/>
      <c r="G51" s="63"/>
      <c r="H51" s="63"/>
      <c r="I51" s="63"/>
      <c r="J51" s="104"/>
      <c r="K51" s="104"/>
    </row>
    <row r="52" spans="1:11">
      <c r="A52" s="350" t="s">
        <v>183</v>
      </c>
      <c r="B52" s="331"/>
      <c r="C52" s="331"/>
      <c r="D52" s="161"/>
      <c r="E52" s="162"/>
      <c r="G52" s="63"/>
      <c r="H52" s="104"/>
      <c r="I52" s="63"/>
      <c r="J52" s="104"/>
    </row>
    <row r="53" spans="1:11">
      <c r="A53" s="69" t="s">
        <v>205</v>
      </c>
      <c r="B53" s="63"/>
      <c r="C53" s="121">
        <v>45495763.640000001</v>
      </c>
      <c r="D53" s="357">
        <f>SUM(C53:C54)</f>
        <v>47683294.799999997</v>
      </c>
      <c r="E53" s="141"/>
      <c r="G53" s="60"/>
      <c r="I53" s="104"/>
      <c r="J53" s="104"/>
    </row>
    <row r="54" spans="1:11">
      <c r="A54" s="69" t="s">
        <v>206</v>
      </c>
      <c r="B54" s="63"/>
      <c r="C54" s="121">
        <v>2187531.16</v>
      </c>
      <c r="D54" s="358"/>
      <c r="E54" s="141"/>
    </row>
    <row r="55" spans="1:11">
      <c r="A55" s="69"/>
      <c r="B55" s="63"/>
      <c r="C55" s="121"/>
      <c r="D55" s="208"/>
      <c r="E55" s="141"/>
    </row>
    <row r="56" spans="1:11">
      <c r="A56" s="69"/>
      <c r="C56" s="134" t="s">
        <v>96</v>
      </c>
      <c r="D56" s="102">
        <f>D50-D53</f>
        <v>2926731.9600000083</v>
      </c>
      <c r="E56" s="141"/>
    </row>
    <row r="57" spans="1:11" ht="13.5" thickBot="1">
      <c r="A57" s="147"/>
      <c r="B57" s="148"/>
      <c r="C57" s="178"/>
      <c r="D57" s="148"/>
      <c r="E57" s="164"/>
    </row>
    <row r="58" spans="1:11">
      <c r="A58" s="63"/>
      <c r="B58" s="63"/>
      <c r="C58" s="97"/>
      <c r="D58" s="63"/>
      <c r="E58" s="73"/>
    </row>
    <row r="59" spans="1:11">
      <c r="A59" s="63"/>
      <c r="B59" s="63"/>
      <c r="C59" s="97"/>
      <c r="D59" s="63"/>
      <c r="E59" s="73"/>
    </row>
    <row r="66" spans="1:11" s="73" customFormat="1">
      <c r="A66" s="152"/>
      <c r="B66" s="152"/>
      <c r="C66" s="153"/>
      <c r="D66" s="152"/>
      <c r="E66" s="151"/>
      <c r="F66" s="58"/>
      <c r="G66" s="58"/>
      <c r="H66" s="58"/>
      <c r="I66" s="58"/>
      <c r="J66" s="58"/>
      <c r="K66" s="58"/>
    </row>
    <row r="67" spans="1:11" s="73" customFormat="1">
      <c r="A67" s="152"/>
      <c r="B67" s="152"/>
      <c r="C67" s="153"/>
      <c r="D67" s="152"/>
      <c r="E67" s="151"/>
      <c r="F67" s="58"/>
      <c r="G67" s="58"/>
      <c r="H67" s="58"/>
      <c r="I67" s="58"/>
      <c r="J67" s="58"/>
      <c r="K67" s="58"/>
    </row>
    <row r="68" spans="1:11" s="73" customFormat="1">
      <c r="A68" s="152"/>
      <c r="B68" s="152"/>
      <c r="C68" s="153"/>
      <c r="D68" s="152"/>
      <c r="E68" s="151"/>
      <c r="F68" s="58"/>
      <c r="G68" s="58"/>
      <c r="H68" s="58"/>
      <c r="I68" s="58"/>
      <c r="J68" s="58"/>
      <c r="K68" s="58"/>
    </row>
    <row r="69" spans="1:11" s="73" customFormat="1">
      <c r="A69" s="152"/>
      <c r="B69" s="152"/>
      <c r="C69" s="153"/>
      <c r="D69" s="152"/>
      <c r="E69" s="151"/>
      <c r="F69" s="58"/>
      <c r="G69" s="58"/>
      <c r="H69" s="58"/>
      <c r="I69" s="58"/>
      <c r="J69" s="58"/>
      <c r="K69" s="58"/>
    </row>
    <row r="70" spans="1:11" s="73" customFormat="1">
      <c r="A70" s="152"/>
      <c r="B70" s="152"/>
      <c r="C70" s="153"/>
      <c r="D70" s="152"/>
      <c r="E70" s="151"/>
      <c r="F70" s="58"/>
      <c r="G70" s="58"/>
      <c r="H70" s="58"/>
      <c r="I70" s="58"/>
      <c r="J70" s="58"/>
      <c r="K70" s="58"/>
    </row>
  </sheetData>
  <mergeCells count="10">
    <mergeCell ref="A20:B20"/>
    <mergeCell ref="D53:D54"/>
    <mergeCell ref="A47:E47"/>
    <mergeCell ref="A2:E2"/>
    <mergeCell ref="A3:E3"/>
    <mergeCell ref="A5:B5"/>
    <mergeCell ref="A8:A14"/>
    <mergeCell ref="A15:A18"/>
    <mergeCell ref="A23:A24"/>
    <mergeCell ref="A52:C52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5"/>
  <sheetViews>
    <sheetView showGridLines="0" topLeftCell="A34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2.140625" style="152" customWidth="1"/>
    <col min="5" max="5" width="12.140625" style="151" customWidth="1"/>
    <col min="6" max="16384" width="11.42578125" style="58"/>
  </cols>
  <sheetData>
    <row r="1" spans="1:5">
      <c r="A1" s="123"/>
      <c r="B1" s="123"/>
      <c r="C1" s="124"/>
      <c r="D1" s="123"/>
      <c r="E1" s="125"/>
    </row>
    <row r="2" spans="1:5">
      <c r="A2" s="343" t="s">
        <v>284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210</v>
      </c>
      <c r="B4" s="331"/>
      <c r="C4" s="331"/>
      <c r="D4" s="331"/>
      <c r="E4" s="331"/>
    </row>
    <row r="5" spans="1:5" s="60" customFormat="1" ht="13.5" customHeight="1">
      <c r="A5" s="331"/>
      <c r="B5" s="331"/>
      <c r="C5" s="331"/>
      <c r="D5" s="331"/>
      <c r="E5" s="331"/>
    </row>
    <row r="6" spans="1:5" s="60" customFormat="1" ht="14.25" customHeight="1" thickBot="1">
      <c r="A6" s="356" t="s">
        <v>4</v>
      </c>
      <c r="B6" s="356"/>
      <c r="C6" s="61" t="s">
        <v>2</v>
      </c>
      <c r="D6" s="61" t="s">
        <v>0</v>
      </c>
      <c r="E6" s="180" t="s">
        <v>2</v>
      </c>
    </row>
    <row r="7" spans="1:5" s="60" customFormat="1" ht="14.25" customHeight="1">
      <c r="A7" s="181"/>
      <c r="B7" s="182"/>
      <c r="C7" s="183" t="s">
        <v>283</v>
      </c>
      <c r="D7" s="181"/>
      <c r="E7" s="183" t="s">
        <v>283</v>
      </c>
    </row>
    <row r="8" spans="1:5" s="60" customFormat="1" ht="12.75" customHeight="1">
      <c r="A8" s="62" t="s">
        <v>166</v>
      </c>
      <c r="B8" s="63"/>
      <c r="C8" s="89"/>
      <c r="D8" s="65"/>
      <c r="E8" s="184"/>
    </row>
    <row r="9" spans="1:5" s="60" customFormat="1" ht="12.75" customHeight="1">
      <c r="A9" s="327" t="s">
        <v>6</v>
      </c>
      <c r="B9" s="63" t="s">
        <v>7</v>
      </c>
      <c r="C9" s="68">
        <v>39617233.170000002</v>
      </c>
      <c r="D9" s="69" t="s">
        <v>67</v>
      </c>
      <c r="E9" s="68">
        <v>404919.97</v>
      </c>
    </row>
    <row r="10" spans="1:5" s="60" customFormat="1" ht="12.75" customHeight="1">
      <c r="A10" s="327"/>
      <c r="B10" s="63" t="s">
        <v>8</v>
      </c>
      <c r="C10" s="68">
        <v>1127002.04</v>
      </c>
      <c r="D10" s="69" t="s">
        <v>224</v>
      </c>
      <c r="E10" s="68">
        <v>724108.84</v>
      </c>
    </row>
    <row r="11" spans="1:5" s="60" customFormat="1" ht="12.75" customHeight="1">
      <c r="A11" s="327"/>
      <c r="B11" s="63" t="s">
        <v>161</v>
      </c>
      <c r="C11" s="68">
        <v>3425030.91</v>
      </c>
      <c r="D11" s="69" t="s">
        <v>120</v>
      </c>
      <c r="E11" s="68">
        <v>146387.79999999999</v>
      </c>
    </row>
    <row r="12" spans="1:5" s="60" customFormat="1" ht="12.75" customHeight="1" thickBot="1">
      <c r="A12" s="327"/>
      <c r="B12" s="63" t="s">
        <v>10</v>
      </c>
      <c r="C12" s="68">
        <v>1852690.73</v>
      </c>
      <c r="D12" s="69" t="s">
        <v>216</v>
      </c>
      <c r="E12" s="68">
        <v>1072020.51</v>
      </c>
    </row>
    <row r="13" spans="1:5" s="60" customFormat="1" ht="12.75" customHeight="1">
      <c r="A13" s="327"/>
      <c r="B13" s="63" t="s">
        <v>151</v>
      </c>
      <c r="C13" s="68">
        <v>859002</v>
      </c>
      <c r="D13" s="91" t="s">
        <v>217</v>
      </c>
      <c r="E13" s="64">
        <f>SUM(E8:E12)</f>
        <v>2347437.12</v>
      </c>
    </row>
    <row r="14" spans="1:5" s="60" customFormat="1" ht="12" thickBot="1">
      <c r="A14" s="327"/>
      <c r="B14" s="63" t="s">
        <v>175</v>
      </c>
      <c r="C14" s="68">
        <v>28531.99</v>
      </c>
      <c r="D14" s="91"/>
      <c r="E14" s="68"/>
    </row>
    <row r="15" spans="1:5" s="60" customFormat="1" thickTop="1" thickBot="1">
      <c r="A15" s="327"/>
      <c r="B15" s="75" t="s">
        <v>15</v>
      </c>
      <c r="C15" s="76">
        <f>SUM(C9:C14)</f>
        <v>46909490.840000004</v>
      </c>
      <c r="D15" s="62" t="s">
        <v>196</v>
      </c>
      <c r="E15" s="68"/>
    </row>
    <row r="16" spans="1:5" s="60" customFormat="1" ht="12" thickTop="1">
      <c r="A16" s="327" t="s">
        <v>16</v>
      </c>
      <c r="B16" s="77" t="s">
        <v>17</v>
      </c>
      <c r="C16" s="68">
        <v>56274703.159999996</v>
      </c>
      <c r="D16" s="69" t="s">
        <v>225</v>
      </c>
      <c r="E16" s="68">
        <v>562593.28000000003</v>
      </c>
    </row>
    <row r="17" spans="1:5" s="60" customFormat="1" ht="12" thickBot="1">
      <c r="A17" s="327"/>
      <c r="B17" s="78" t="s">
        <v>10</v>
      </c>
      <c r="C17" s="68">
        <v>2230932.06</v>
      </c>
      <c r="D17" s="69" t="s">
        <v>287</v>
      </c>
      <c r="E17" s="68">
        <v>107180.32</v>
      </c>
    </row>
    <row r="18" spans="1:5" s="60" customFormat="1" ht="13.5" customHeight="1" thickTop="1" thickBot="1">
      <c r="A18" s="327"/>
      <c r="B18" s="80" t="s">
        <v>175</v>
      </c>
      <c r="C18" s="68">
        <v>183371.63</v>
      </c>
      <c r="D18" s="62" t="s">
        <v>207</v>
      </c>
      <c r="E18" s="154">
        <f>SUM(E16:E17)</f>
        <v>669773.60000000009</v>
      </c>
    </row>
    <row r="19" spans="1:5" s="60" customFormat="1" thickTop="1" thickBot="1">
      <c r="A19" s="327"/>
      <c r="B19" s="81" t="s">
        <v>18</v>
      </c>
      <c r="C19" s="82">
        <f>SUM(C16:C18)</f>
        <v>58689006.850000001</v>
      </c>
      <c r="D19" s="69" t="s">
        <v>227</v>
      </c>
      <c r="E19" s="68">
        <v>6845622.5700000003</v>
      </c>
    </row>
    <row r="20" spans="1:5" s="60" customFormat="1" thickTop="1" thickBot="1">
      <c r="A20" s="83"/>
      <c r="B20" s="75" t="s">
        <v>23</v>
      </c>
      <c r="C20" s="84">
        <f>C15+C19</f>
        <v>105598497.69</v>
      </c>
      <c r="D20" s="69" t="s">
        <v>287</v>
      </c>
      <c r="E20" s="68">
        <v>2870312.67</v>
      </c>
    </row>
    <row r="21" spans="1:5" s="60" customFormat="1" ht="12" thickTop="1">
      <c r="A21" s="352"/>
      <c r="B21" s="353"/>
      <c r="C21" s="87"/>
      <c r="D21" s="69"/>
      <c r="E21" s="154">
        <f>SUM(E19:E20)</f>
        <v>9715935.2400000002</v>
      </c>
    </row>
    <row r="22" spans="1:5" s="60" customFormat="1" ht="12" thickBot="1">
      <c r="A22" s="85"/>
      <c r="B22" s="197"/>
      <c r="C22" s="198">
        <f>C20-C21</f>
        <v>105598497.69</v>
      </c>
      <c r="D22" s="62" t="s">
        <v>111</v>
      </c>
      <c r="E22" s="68"/>
    </row>
    <row r="23" spans="1:5" s="60" customFormat="1" ht="14.25" customHeight="1" thickTop="1">
      <c r="A23" s="69"/>
      <c r="B23" s="63"/>
      <c r="C23" s="199">
        <f>C20-C21</f>
        <v>105598497.69</v>
      </c>
      <c r="D23" s="69" t="s">
        <v>74</v>
      </c>
      <c r="E23" s="200">
        <v>2704169.06</v>
      </c>
    </row>
    <row r="24" spans="1:5" s="60" customFormat="1" ht="12" customHeight="1">
      <c r="A24" s="201" t="s">
        <v>203</v>
      </c>
      <c r="B24" s="63" t="s">
        <v>204</v>
      </c>
      <c r="C24" s="68">
        <v>350711.91</v>
      </c>
      <c r="D24" s="69" t="s">
        <v>76</v>
      </c>
      <c r="E24" s="200">
        <v>545058.81000000006</v>
      </c>
    </row>
    <row r="25" spans="1:5" s="60" customFormat="1" ht="11.25">
      <c r="A25" s="91"/>
      <c r="B25" s="57"/>
      <c r="C25" s="89"/>
      <c r="D25" s="69" t="s">
        <v>77</v>
      </c>
      <c r="E25" s="200">
        <v>5340629.96</v>
      </c>
    </row>
    <row r="26" spans="1:5" s="60" customFormat="1" ht="11.25">
      <c r="A26" s="69"/>
      <c r="B26" s="63"/>
      <c r="C26" s="89"/>
      <c r="D26" s="69" t="s">
        <v>197</v>
      </c>
      <c r="E26" s="200">
        <v>2728022.34</v>
      </c>
    </row>
    <row r="27" spans="1:5" s="60" customFormat="1" ht="11.25">
      <c r="A27" s="69"/>
      <c r="B27" s="63"/>
      <c r="C27" s="89"/>
      <c r="D27" s="69" t="s">
        <v>78</v>
      </c>
      <c r="E27" s="200">
        <v>493008.91</v>
      </c>
    </row>
    <row r="28" spans="1:5" s="60" customFormat="1" ht="11.25">
      <c r="A28" s="160"/>
      <c r="B28" s="123"/>
      <c r="C28" s="186"/>
      <c r="D28" s="69" t="s">
        <v>218</v>
      </c>
      <c r="E28" s="200">
        <v>298372.39</v>
      </c>
    </row>
    <row r="29" spans="1:5" s="60" customFormat="1" ht="11.25">
      <c r="A29" s="160"/>
      <c r="B29" s="123"/>
      <c r="C29" s="186"/>
      <c r="D29" s="69" t="s">
        <v>219</v>
      </c>
      <c r="E29" s="200">
        <v>737164.22</v>
      </c>
    </row>
    <row r="30" spans="1:5" s="60" customFormat="1" ht="12" thickBot="1">
      <c r="A30" s="160"/>
      <c r="B30" s="123"/>
      <c r="C30" s="186"/>
      <c r="D30" s="69" t="s">
        <v>220</v>
      </c>
      <c r="E30" s="200">
        <v>443885.37</v>
      </c>
    </row>
    <row r="31" spans="1:5" s="60" customFormat="1" ht="11.25">
      <c r="A31" s="160"/>
      <c r="B31" s="123"/>
      <c r="C31" s="187"/>
      <c r="D31" s="69"/>
      <c r="E31" s="64">
        <f>SUM(E23:E30)</f>
        <v>13290311.060000001</v>
      </c>
    </row>
    <row r="32" spans="1:5" s="60" customFormat="1" ht="11.25">
      <c r="A32" s="160"/>
      <c r="B32" s="123"/>
      <c r="C32" s="187"/>
      <c r="D32" s="62" t="s">
        <v>112</v>
      </c>
      <c r="E32" s="68"/>
    </row>
    <row r="33" spans="1:6" s="60" customFormat="1" ht="11.25">
      <c r="A33" s="160"/>
      <c r="B33" s="123"/>
      <c r="C33" s="187"/>
      <c r="D33" s="69" t="s">
        <v>74</v>
      </c>
      <c r="E33" s="68">
        <v>951708.29</v>
      </c>
      <c r="F33" s="63"/>
    </row>
    <row r="34" spans="1:6" s="60" customFormat="1" ht="11.25">
      <c r="A34" s="160"/>
      <c r="B34" s="123"/>
      <c r="C34" s="186"/>
      <c r="D34" s="69" t="s">
        <v>76</v>
      </c>
      <c r="E34" s="68">
        <v>148558.89000000001</v>
      </c>
      <c r="F34" s="63"/>
    </row>
    <row r="35" spans="1:6" s="60" customFormat="1" ht="11.25">
      <c r="A35" s="160"/>
      <c r="B35" s="123"/>
      <c r="C35" s="187"/>
      <c r="D35" s="69" t="s">
        <v>85</v>
      </c>
      <c r="E35" s="68">
        <v>2223335.2599999998</v>
      </c>
    </row>
    <row r="36" spans="1:6" s="60" customFormat="1" ht="11.25">
      <c r="A36" s="160"/>
      <c r="B36" s="123"/>
      <c r="C36" s="187"/>
      <c r="D36" s="69" t="s">
        <v>221</v>
      </c>
      <c r="E36" s="68">
        <v>8028886.1600000001</v>
      </c>
    </row>
    <row r="37" spans="1:6" s="60" customFormat="1" ht="12" thickBot="1">
      <c r="A37" s="160"/>
      <c r="B37" s="123"/>
      <c r="C37" s="187"/>
      <c r="D37" s="69" t="s">
        <v>87</v>
      </c>
      <c r="E37" s="68">
        <v>5706600.1699999999</v>
      </c>
    </row>
    <row r="38" spans="1:6" s="60" customFormat="1" ht="12" thickTop="1">
      <c r="A38" s="160"/>
      <c r="B38" s="123"/>
      <c r="C38" s="186"/>
      <c r="D38" s="69"/>
      <c r="E38" s="154">
        <f>SUM(E32:E37)</f>
        <v>17059088.77</v>
      </c>
    </row>
    <row r="39" spans="1:6" s="60" customFormat="1" ht="11.25">
      <c r="A39" s="160"/>
      <c r="B39" s="123"/>
      <c r="C39" s="186"/>
      <c r="D39" s="62" t="s">
        <v>178</v>
      </c>
      <c r="E39" s="184"/>
    </row>
    <row r="40" spans="1:6" s="60" customFormat="1" ht="12.75" customHeight="1">
      <c r="A40" s="160"/>
      <c r="B40" s="123"/>
      <c r="C40" s="186"/>
      <c r="D40" s="69" t="s">
        <v>196</v>
      </c>
      <c r="E40" s="68">
        <v>1265615.1200000001</v>
      </c>
    </row>
    <row r="41" spans="1:6" s="60" customFormat="1" ht="12.75" customHeight="1">
      <c r="A41" s="160"/>
      <c r="B41" s="123"/>
      <c r="C41" s="186"/>
      <c r="D41" s="69" t="s">
        <v>155</v>
      </c>
      <c r="E41" s="68">
        <v>475977.03</v>
      </c>
    </row>
    <row r="42" spans="1:6" s="60" customFormat="1" ht="12.75" customHeight="1">
      <c r="A42" s="160"/>
      <c r="B42" s="123"/>
      <c r="C42" s="186"/>
      <c r="D42" s="69" t="s">
        <v>222</v>
      </c>
      <c r="E42" s="68">
        <v>1742871.94</v>
      </c>
    </row>
    <row r="43" spans="1:6" s="60" customFormat="1" ht="12.75" customHeight="1" thickBot="1">
      <c r="A43" s="160"/>
      <c r="B43" s="123"/>
      <c r="C43" s="186"/>
      <c r="D43" s="160"/>
      <c r="E43" s="188">
        <f>SUM(E40:E42)</f>
        <v>3484464.09</v>
      </c>
    </row>
    <row r="44" spans="1:6" s="60" customFormat="1" ht="12.75" customHeight="1" thickTop="1">
      <c r="A44" s="160"/>
      <c r="B44" s="123"/>
      <c r="C44" s="186"/>
      <c r="D44" s="71" t="s">
        <v>208</v>
      </c>
      <c r="E44" s="154">
        <f>E18+E21+E31+E38+E43</f>
        <v>44219572.760000005</v>
      </c>
    </row>
    <row r="45" spans="1:6" s="60" customFormat="1" ht="12.75" customHeight="1">
      <c r="A45" s="160"/>
      <c r="B45" s="123"/>
      <c r="C45" s="186"/>
      <c r="D45" s="160"/>
      <c r="E45" s="186"/>
    </row>
    <row r="46" spans="1:6" s="60" customFormat="1" ht="12" thickBot="1">
      <c r="A46" s="69" t="s">
        <v>98</v>
      </c>
      <c r="B46" s="63"/>
      <c r="C46" s="202">
        <f>C23+C24</f>
        <v>105949209.59999999</v>
      </c>
      <c r="D46" s="69" t="s">
        <v>285</v>
      </c>
      <c r="E46" s="202">
        <f>E44+E13</f>
        <v>46567009.880000003</v>
      </c>
    </row>
    <row r="47" spans="1:6" s="60" customFormat="1" ht="11.25">
      <c r="A47" s="69"/>
      <c r="B47" s="63"/>
      <c r="C47" s="97"/>
      <c r="D47" s="63"/>
      <c r="E47" s="99"/>
    </row>
    <row r="48" spans="1:6" s="60" customFormat="1" ht="21.75" customHeight="1">
      <c r="A48" s="160"/>
      <c r="B48" s="123"/>
      <c r="C48" s="124"/>
      <c r="D48" s="361" t="s">
        <v>223</v>
      </c>
      <c r="E48" s="362"/>
    </row>
    <row r="49" spans="1:11" s="60" customFormat="1" ht="11.25">
      <c r="A49" s="160"/>
      <c r="B49" s="123"/>
      <c r="C49" s="124"/>
      <c r="D49" s="203"/>
      <c r="E49" s="192"/>
    </row>
    <row r="50" spans="1:11" s="60" customFormat="1" ht="11.25">
      <c r="A50" s="160"/>
      <c r="B50" s="123"/>
      <c r="C50" s="124"/>
      <c r="D50" s="203"/>
      <c r="E50" s="192"/>
    </row>
    <row r="51" spans="1:11">
      <c r="A51" s="350" t="s">
        <v>192</v>
      </c>
      <c r="B51" s="331"/>
      <c r="C51" s="331"/>
      <c r="D51" s="331"/>
      <c r="E51" s="359"/>
      <c r="F51" s="63"/>
      <c r="G51" s="60"/>
      <c r="H51" s="60"/>
      <c r="I51" s="60"/>
      <c r="J51" s="60"/>
    </row>
    <row r="52" spans="1:11">
      <c r="A52" s="136"/>
      <c r="B52" s="137" t="str">
        <f>A46</f>
        <v>TOTAL GENERAL DE LOS PRODUCTOS</v>
      </c>
      <c r="C52" s="121"/>
      <c r="D52" s="102">
        <f>C46</f>
        <v>105949209.59999999</v>
      </c>
      <c r="E52" s="193"/>
      <c r="F52" s="63"/>
      <c r="G52" s="63"/>
      <c r="H52" s="63"/>
      <c r="I52" s="60"/>
      <c r="K52" s="104"/>
    </row>
    <row r="53" spans="1:11">
      <c r="A53" s="69"/>
      <c r="B53" s="102" t="str">
        <f>D46</f>
        <v xml:space="preserve">TOTAL GENERAL DE LOS GASTOS </v>
      </c>
      <c r="C53" s="121"/>
      <c r="D53" s="106">
        <f>E46</f>
        <v>46567009.880000003</v>
      </c>
      <c r="E53" s="193"/>
      <c r="F53" s="63"/>
      <c r="G53" s="63"/>
      <c r="H53" s="63"/>
      <c r="I53" s="63"/>
      <c r="J53" s="104"/>
      <c r="K53" s="104"/>
    </row>
    <row r="54" spans="1:11">
      <c r="A54" s="194"/>
      <c r="B54" s="204"/>
      <c r="C54" s="124"/>
      <c r="D54" s="102">
        <f>D52-D53</f>
        <v>59382199.719999991</v>
      </c>
      <c r="E54" s="139"/>
      <c r="F54" s="104"/>
      <c r="G54" s="63"/>
      <c r="H54" s="63"/>
      <c r="I54" s="63"/>
      <c r="J54" s="104"/>
      <c r="K54" s="104"/>
    </row>
    <row r="55" spans="1:11">
      <c r="A55" s="160"/>
      <c r="B55" s="123"/>
      <c r="C55" s="124"/>
      <c r="D55" s="123"/>
      <c r="E55" s="139"/>
      <c r="G55" s="63"/>
      <c r="H55" s="104"/>
      <c r="I55" s="63"/>
      <c r="J55" s="104"/>
    </row>
    <row r="56" spans="1:11">
      <c r="A56" s="350" t="s">
        <v>183</v>
      </c>
      <c r="B56" s="331"/>
      <c r="C56" s="331"/>
      <c r="D56" s="161"/>
      <c r="E56" s="162"/>
      <c r="G56" s="60"/>
      <c r="I56" s="104"/>
      <c r="J56" s="104"/>
    </row>
    <row r="57" spans="1:11">
      <c r="A57" s="69" t="s">
        <v>212</v>
      </c>
      <c r="B57" s="63"/>
      <c r="C57" s="140">
        <v>60865132.549999997</v>
      </c>
      <c r="D57" s="360">
        <f>SUM(C57:C59)</f>
        <v>62810229.449999996</v>
      </c>
      <c r="E57" s="141"/>
    </row>
    <row r="58" spans="1:11">
      <c r="A58" s="69" t="s">
        <v>213</v>
      </c>
      <c r="B58" s="63"/>
      <c r="C58" s="140">
        <v>363472.55</v>
      </c>
      <c r="D58" s="360"/>
      <c r="E58" s="141"/>
    </row>
    <row r="59" spans="1:11">
      <c r="A59" s="69" t="s">
        <v>214</v>
      </c>
      <c r="B59" s="63"/>
      <c r="C59" s="140">
        <v>1581624.35</v>
      </c>
      <c r="D59" s="360"/>
      <c r="E59" s="141"/>
    </row>
    <row r="60" spans="1:11">
      <c r="A60" s="69"/>
      <c r="B60" s="63"/>
      <c r="C60" s="97"/>
      <c r="D60" s="205"/>
      <c r="E60" s="141"/>
    </row>
    <row r="61" spans="1:11">
      <c r="A61" s="69"/>
      <c r="C61" s="134" t="s">
        <v>286</v>
      </c>
      <c r="D61" s="102">
        <f>D57-D54</f>
        <v>3428029.7300000042</v>
      </c>
      <c r="E61" s="141"/>
    </row>
    <row r="62" spans="1:11" ht="13.5" thickBot="1">
      <c r="A62" s="147"/>
      <c r="B62" s="148"/>
      <c r="C62" s="178"/>
      <c r="D62" s="179"/>
      <c r="E62" s="164"/>
    </row>
    <row r="63" spans="1:11">
      <c r="A63" s="63"/>
      <c r="B63" s="63"/>
      <c r="C63" s="142"/>
      <c r="D63" s="63"/>
      <c r="E63" s="73"/>
    </row>
    <row r="64" spans="1:11">
      <c r="A64" s="123"/>
      <c r="B64" s="123"/>
      <c r="C64" s="124"/>
      <c r="D64" s="123"/>
    </row>
    <row r="65" spans="1:11">
      <c r="A65" s="123"/>
      <c r="B65" s="123"/>
      <c r="C65" s="124"/>
      <c r="D65" s="123"/>
    </row>
    <row r="71" spans="1:11" s="73" customFormat="1">
      <c r="A71" s="152"/>
      <c r="B71" s="152"/>
      <c r="C71" s="153"/>
      <c r="D71" s="152"/>
      <c r="E71" s="151"/>
      <c r="F71" s="58"/>
      <c r="G71" s="58"/>
      <c r="H71" s="58"/>
      <c r="I71" s="58"/>
      <c r="J71" s="58"/>
      <c r="K71" s="58"/>
    </row>
    <row r="72" spans="1:11" s="73" customFormat="1">
      <c r="A72" s="152"/>
      <c r="B72" s="152"/>
      <c r="C72" s="153"/>
      <c r="D72" s="152"/>
      <c r="E72" s="151"/>
      <c r="F72" s="58"/>
      <c r="G72" s="58"/>
      <c r="H72" s="58"/>
      <c r="I72" s="58"/>
      <c r="J72" s="58"/>
      <c r="K72" s="58"/>
    </row>
    <row r="73" spans="1:11" s="73" customFormat="1">
      <c r="A73" s="152"/>
      <c r="B73" s="152"/>
      <c r="C73" s="153"/>
      <c r="D73" s="152"/>
      <c r="E73" s="151"/>
      <c r="F73" s="58"/>
      <c r="G73" s="58"/>
      <c r="H73" s="58"/>
      <c r="I73" s="58"/>
      <c r="J73" s="58"/>
      <c r="K73" s="58"/>
    </row>
    <row r="74" spans="1:11" s="73" customFormat="1">
      <c r="A74" s="152"/>
      <c r="B74" s="152"/>
      <c r="C74" s="153"/>
      <c r="D74" s="152"/>
      <c r="E74" s="151"/>
      <c r="F74" s="58"/>
      <c r="G74" s="58"/>
      <c r="H74" s="58"/>
      <c r="I74" s="58"/>
      <c r="J74" s="58"/>
      <c r="K74" s="58"/>
    </row>
    <row r="75" spans="1:11" s="73" customFormat="1">
      <c r="A75" s="152"/>
      <c r="B75" s="152"/>
      <c r="C75" s="153"/>
      <c r="D75" s="152"/>
      <c r="E75" s="151"/>
      <c r="F75" s="58"/>
      <c r="G75" s="58"/>
      <c r="H75" s="58"/>
      <c r="I75" s="58"/>
      <c r="J75" s="58"/>
      <c r="K75" s="58"/>
    </row>
  </sheetData>
  <mergeCells count="12">
    <mergeCell ref="A3:E3"/>
    <mergeCell ref="A2:E2"/>
    <mergeCell ref="D48:E48"/>
    <mergeCell ref="A56:C56"/>
    <mergeCell ref="A21:B21"/>
    <mergeCell ref="A51:E51"/>
    <mergeCell ref="D57:D59"/>
    <mergeCell ref="A4:E4"/>
    <mergeCell ref="A5:E5"/>
    <mergeCell ref="A6:B6"/>
    <mergeCell ref="A9:A15"/>
    <mergeCell ref="A16:A19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2"/>
  <sheetViews>
    <sheetView showGridLines="0" topLeftCell="A34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2.140625" style="152" customWidth="1"/>
    <col min="5" max="5" width="12.140625" style="151" customWidth="1"/>
    <col min="6" max="16384" width="11.42578125" style="58"/>
  </cols>
  <sheetData>
    <row r="1" spans="1:5">
      <c r="A1" s="123"/>
      <c r="B1" s="123"/>
      <c r="C1" s="124"/>
      <c r="D1" s="123"/>
      <c r="E1" s="125"/>
    </row>
    <row r="2" spans="1:5">
      <c r="A2" s="343" t="s">
        <v>284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228</v>
      </c>
      <c r="B4" s="331"/>
      <c r="C4" s="331"/>
      <c r="D4" s="331"/>
      <c r="E4" s="331"/>
    </row>
    <row r="5" spans="1:5" s="60" customFormat="1" ht="13.5" customHeight="1">
      <c r="A5" s="59"/>
      <c r="B5" s="59"/>
      <c r="C5" s="59"/>
      <c r="D5" s="59"/>
      <c r="E5" s="59"/>
    </row>
    <row r="6" spans="1:5" s="60" customFormat="1" ht="14.25" customHeight="1" thickBot="1">
      <c r="A6" s="356" t="s">
        <v>4</v>
      </c>
      <c r="B6" s="356"/>
      <c r="C6" s="61" t="s">
        <v>2</v>
      </c>
      <c r="D6" s="61" t="s">
        <v>0</v>
      </c>
      <c r="E6" s="180" t="s">
        <v>2</v>
      </c>
    </row>
    <row r="7" spans="1:5" s="60" customFormat="1" ht="14.25" customHeight="1">
      <c r="A7" s="181"/>
      <c r="B7" s="182"/>
      <c r="C7" s="183" t="s">
        <v>283</v>
      </c>
      <c r="D7" s="65"/>
      <c r="E7" s="183" t="s">
        <v>283</v>
      </c>
    </row>
    <row r="8" spans="1:5" s="60" customFormat="1" ht="12.75" customHeight="1">
      <c r="A8" s="62" t="s">
        <v>166</v>
      </c>
      <c r="B8" s="63"/>
      <c r="C8" s="89"/>
      <c r="D8" s="65" t="s">
        <v>230</v>
      </c>
      <c r="E8" s="184"/>
    </row>
    <row r="9" spans="1:5" s="60" customFormat="1" ht="12.75" customHeight="1">
      <c r="A9" s="327" t="s">
        <v>6</v>
      </c>
      <c r="B9" s="63" t="s">
        <v>7</v>
      </c>
      <c r="C9" s="68">
        <v>36106575.590000004</v>
      </c>
      <c r="D9" s="69" t="s">
        <v>67</v>
      </c>
      <c r="E9" s="68">
        <v>382119.06</v>
      </c>
    </row>
    <row r="10" spans="1:5" s="60" customFormat="1" ht="12.75" customHeight="1">
      <c r="A10" s="327"/>
      <c r="B10" s="63" t="s">
        <v>8</v>
      </c>
      <c r="C10" s="68">
        <v>949219.39</v>
      </c>
      <c r="D10" s="69" t="s">
        <v>224</v>
      </c>
      <c r="E10" s="68">
        <v>755716.87</v>
      </c>
    </row>
    <row r="11" spans="1:5" s="60" customFormat="1" ht="12.75" customHeight="1">
      <c r="A11" s="327"/>
      <c r="B11" s="63" t="s">
        <v>161</v>
      </c>
      <c r="C11" s="68">
        <v>3798036.92</v>
      </c>
      <c r="D11" s="69" t="s">
        <v>120</v>
      </c>
      <c r="E11" s="68">
        <v>129814.51</v>
      </c>
    </row>
    <row r="12" spans="1:5" s="60" customFormat="1" ht="12.75" customHeight="1" thickBot="1">
      <c r="A12" s="327"/>
      <c r="B12" s="63" t="s">
        <v>10</v>
      </c>
      <c r="C12" s="68">
        <v>598349.44999999995</v>
      </c>
      <c r="D12" s="69" t="s">
        <v>216</v>
      </c>
      <c r="E12" s="68">
        <v>1086343.8</v>
      </c>
    </row>
    <row r="13" spans="1:5" s="60" customFormat="1" ht="12.75" customHeight="1">
      <c r="A13" s="327"/>
      <c r="B13" s="63" t="s">
        <v>151</v>
      </c>
      <c r="C13" s="68">
        <v>1085988.08</v>
      </c>
      <c r="D13" s="71" t="s">
        <v>195</v>
      </c>
      <c r="E13" s="64">
        <f>SUM(E8:E12)</f>
        <v>2353994.2400000002</v>
      </c>
    </row>
    <row r="14" spans="1:5" s="60" customFormat="1" ht="12" thickBot="1">
      <c r="A14" s="327"/>
      <c r="B14" s="63" t="s">
        <v>175</v>
      </c>
      <c r="C14" s="68">
        <v>31065.89</v>
      </c>
      <c r="D14" s="91"/>
      <c r="E14" s="68"/>
    </row>
    <row r="15" spans="1:5" s="60" customFormat="1" thickTop="1" thickBot="1">
      <c r="A15" s="327"/>
      <c r="B15" s="75" t="s">
        <v>15</v>
      </c>
      <c r="C15" s="76">
        <f>SUM(C9:C14)</f>
        <v>42569235.320000008</v>
      </c>
      <c r="D15" s="62" t="s">
        <v>231</v>
      </c>
      <c r="E15" s="68"/>
    </row>
    <row r="16" spans="1:5" s="60" customFormat="1" ht="12" thickTop="1">
      <c r="A16" s="327" t="s">
        <v>16</v>
      </c>
      <c r="B16" s="77" t="s">
        <v>17</v>
      </c>
      <c r="C16" s="68">
        <v>54032537</v>
      </c>
      <c r="D16" s="69" t="s">
        <v>267</v>
      </c>
      <c r="E16" s="68">
        <v>549736.84</v>
      </c>
    </row>
    <row r="17" spans="1:5" s="60" customFormat="1" ht="12" thickBot="1">
      <c r="A17" s="327"/>
      <c r="B17" s="78" t="s">
        <v>10</v>
      </c>
      <c r="C17" s="68">
        <v>3284236</v>
      </c>
      <c r="D17" s="69" t="s">
        <v>288</v>
      </c>
      <c r="E17" s="68">
        <v>96606.64</v>
      </c>
    </row>
    <row r="18" spans="1:5" s="60" customFormat="1" ht="13.5" customHeight="1" thickTop="1" thickBot="1">
      <c r="A18" s="327"/>
      <c r="B18" s="80" t="s">
        <v>175</v>
      </c>
      <c r="C18" s="68">
        <v>242336</v>
      </c>
      <c r="D18" s="62" t="s">
        <v>232</v>
      </c>
      <c r="E18" s="154">
        <f>SUM(E16:E17)</f>
        <v>646343.48</v>
      </c>
    </row>
    <row r="19" spans="1:5" s="60" customFormat="1" thickTop="1" thickBot="1">
      <c r="A19" s="327"/>
      <c r="B19" s="81" t="s">
        <v>18</v>
      </c>
      <c r="C19" s="82">
        <f>SUM(C16:C18)</f>
        <v>57559109</v>
      </c>
      <c r="D19" s="69" t="s">
        <v>227</v>
      </c>
      <c r="E19" s="68">
        <v>7129899.3700000001</v>
      </c>
    </row>
    <row r="20" spans="1:5" s="60" customFormat="1" thickTop="1" thickBot="1">
      <c r="A20" s="83"/>
      <c r="B20" s="75" t="s">
        <v>23</v>
      </c>
      <c r="C20" s="84">
        <f>C15+C19</f>
        <v>100128344.32000001</v>
      </c>
      <c r="D20" s="69" t="s">
        <v>288</v>
      </c>
      <c r="E20" s="68">
        <v>2739934.23</v>
      </c>
    </row>
    <row r="21" spans="1:5" s="60" customFormat="1" ht="12" thickTop="1">
      <c r="A21" s="352"/>
      <c r="B21" s="353"/>
      <c r="C21" s="87"/>
      <c r="D21" s="69"/>
      <c r="E21" s="154">
        <f>SUM(E19:E20)</f>
        <v>9869833.5999999996</v>
      </c>
    </row>
    <row r="22" spans="1:5" s="60" customFormat="1" ht="15.75" customHeight="1">
      <c r="A22" s="344" t="s">
        <v>203</v>
      </c>
      <c r="B22" s="63" t="s">
        <v>204</v>
      </c>
      <c r="C22" s="89">
        <v>716713.52</v>
      </c>
      <c r="D22" s="62" t="s">
        <v>102</v>
      </c>
      <c r="E22" s="68"/>
    </row>
    <row r="23" spans="1:5" s="60" customFormat="1" ht="15.75" customHeight="1">
      <c r="A23" s="344"/>
      <c r="B23" s="63"/>
      <c r="C23" s="90"/>
      <c r="D23" s="69" t="s">
        <v>74</v>
      </c>
      <c r="E23" s="68">
        <v>2571055.33</v>
      </c>
    </row>
    <row r="24" spans="1:5" s="60" customFormat="1" ht="12" customHeight="1" thickBot="1">
      <c r="A24" s="69"/>
      <c r="B24" s="185" t="s">
        <v>229</v>
      </c>
      <c r="C24" s="155">
        <f>C22+C20</f>
        <v>100845057.84</v>
      </c>
      <c r="D24" s="69" t="s">
        <v>76</v>
      </c>
      <c r="E24" s="68">
        <v>606916.07999999996</v>
      </c>
    </row>
    <row r="25" spans="1:5" s="60" customFormat="1" ht="12" thickTop="1">
      <c r="A25" s="91"/>
      <c r="B25" s="57"/>
      <c r="C25" s="89"/>
      <c r="D25" s="69" t="s">
        <v>77</v>
      </c>
      <c r="E25" s="68">
        <v>5467192.54</v>
      </c>
    </row>
    <row r="26" spans="1:5" s="60" customFormat="1" ht="11.25">
      <c r="A26" s="69"/>
      <c r="B26" s="63"/>
      <c r="C26" s="89"/>
      <c r="D26" s="69" t="s">
        <v>197</v>
      </c>
      <c r="E26" s="68">
        <v>2780432.58</v>
      </c>
    </row>
    <row r="27" spans="1:5" s="60" customFormat="1" ht="11.25">
      <c r="A27" s="69"/>
      <c r="B27" s="63"/>
      <c r="C27" s="89"/>
      <c r="D27" s="69" t="s">
        <v>78</v>
      </c>
      <c r="E27" s="68">
        <v>313482.11</v>
      </c>
    </row>
    <row r="28" spans="1:5" s="60" customFormat="1" ht="11.25">
      <c r="A28" s="160"/>
      <c r="B28" s="123"/>
      <c r="C28" s="186"/>
      <c r="D28" s="69" t="s">
        <v>218</v>
      </c>
      <c r="E28" s="68">
        <v>235580.26</v>
      </c>
    </row>
    <row r="29" spans="1:5" s="60" customFormat="1" ht="11.25">
      <c r="A29" s="160"/>
      <c r="B29" s="123"/>
      <c r="C29" s="186"/>
      <c r="D29" s="69" t="s">
        <v>219</v>
      </c>
      <c r="E29" s="68">
        <v>702454.4</v>
      </c>
    </row>
    <row r="30" spans="1:5" s="60" customFormat="1" ht="12" thickBot="1">
      <c r="A30" s="160"/>
      <c r="B30" s="123"/>
      <c r="C30" s="186"/>
      <c r="D30" s="69" t="s">
        <v>220</v>
      </c>
      <c r="E30" s="68">
        <v>411167.41</v>
      </c>
    </row>
    <row r="31" spans="1:5" s="60" customFormat="1" ht="11.25">
      <c r="A31" s="160"/>
      <c r="B31" s="123"/>
      <c r="C31" s="187"/>
      <c r="D31" s="69"/>
      <c r="E31" s="64">
        <f>SUM(E23:E30)</f>
        <v>13088280.709999999</v>
      </c>
    </row>
    <row r="32" spans="1:5" s="60" customFormat="1" ht="11.25">
      <c r="A32" s="160"/>
      <c r="B32" s="123"/>
      <c r="C32" s="187"/>
      <c r="D32" s="62" t="s">
        <v>84</v>
      </c>
      <c r="E32" s="68"/>
    </row>
    <row r="33" spans="1:6" s="60" customFormat="1" ht="11.25">
      <c r="A33" s="160"/>
      <c r="B33" s="123"/>
      <c r="C33" s="187"/>
      <c r="D33" s="69" t="s">
        <v>74</v>
      </c>
      <c r="E33" s="68">
        <v>924571.73</v>
      </c>
      <c r="F33" s="63"/>
    </row>
    <row r="34" spans="1:6" s="60" customFormat="1" ht="11.25">
      <c r="A34" s="160"/>
      <c r="B34" s="123"/>
      <c r="C34" s="186"/>
      <c r="D34" s="69" t="s">
        <v>76</v>
      </c>
      <c r="E34" s="68">
        <v>149751.66</v>
      </c>
      <c r="F34" s="63"/>
    </row>
    <row r="35" spans="1:6" s="60" customFormat="1" ht="11.25">
      <c r="A35" s="160"/>
      <c r="B35" s="123"/>
      <c r="C35" s="187"/>
      <c r="D35" s="69" t="s">
        <v>85</v>
      </c>
      <c r="E35" s="68">
        <v>2246280.4700000002</v>
      </c>
    </row>
    <row r="36" spans="1:6" s="60" customFormat="1" ht="11.25">
      <c r="A36" s="160"/>
      <c r="B36" s="123"/>
      <c r="C36" s="187"/>
      <c r="D36" s="69" t="s">
        <v>221</v>
      </c>
      <c r="E36" s="68">
        <v>6658953.7000000002</v>
      </c>
    </row>
    <row r="37" spans="1:6" s="60" customFormat="1" ht="12" thickBot="1">
      <c r="A37" s="160"/>
      <c r="B37" s="123"/>
      <c r="C37" s="187"/>
      <c r="D37" s="69" t="s">
        <v>87</v>
      </c>
      <c r="E37" s="68">
        <v>5415833.71</v>
      </c>
    </row>
    <row r="38" spans="1:6" s="60" customFormat="1" ht="12" thickTop="1">
      <c r="A38" s="160"/>
      <c r="B38" s="123"/>
      <c r="C38" s="186"/>
      <c r="D38" s="69"/>
      <c r="E38" s="154">
        <f>SUM(E32:E37)</f>
        <v>15395391.27</v>
      </c>
    </row>
    <row r="39" spans="1:6" s="60" customFormat="1" ht="11.25">
      <c r="A39" s="160"/>
      <c r="B39" s="123"/>
      <c r="C39" s="186"/>
      <c r="D39" s="62" t="s">
        <v>1</v>
      </c>
      <c r="E39" s="184"/>
    </row>
    <row r="40" spans="1:6" s="60" customFormat="1" ht="12.75" customHeight="1">
      <c r="A40" s="160"/>
      <c r="B40" s="123"/>
      <c r="C40" s="186"/>
      <c r="D40" s="69" t="s">
        <v>196</v>
      </c>
      <c r="E40" s="68">
        <v>1048253.59</v>
      </c>
    </row>
    <row r="41" spans="1:6" s="60" customFormat="1" ht="12.75" customHeight="1">
      <c r="A41" s="160"/>
      <c r="B41" s="123"/>
      <c r="C41" s="186"/>
      <c r="D41" s="69" t="s">
        <v>155</v>
      </c>
      <c r="E41" s="68">
        <v>580569.21</v>
      </c>
    </row>
    <row r="42" spans="1:6" s="60" customFormat="1" ht="12.75" customHeight="1">
      <c r="A42" s="160"/>
      <c r="B42" s="123"/>
      <c r="C42" s="186"/>
      <c r="D42" s="69" t="s">
        <v>222</v>
      </c>
      <c r="E42" s="68">
        <v>1945047.39</v>
      </c>
    </row>
    <row r="43" spans="1:6" s="60" customFormat="1" ht="12.75" customHeight="1" thickBot="1">
      <c r="A43" s="160"/>
      <c r="B43" s="123"/>
      <c r="C43" s="186"/>
      <c r="D43" s="160"/>
      <c r="E43" s="188">
        <f>SUM(E40:E42)</f>
        <v>3573870.1899999995</v>
      </c>
    </row>
    <row r="44" spans="1:6" s="60" customFormat="1" ht="12.75" customHeight="1" thickTop="1">
      <c r="A44" s="160"/>
      <c r="B44" s="123"/>
      <c r="C44" s="186"/>
      <c r="D44" s="71" t="s">
        <v>208</v>
      </c>
      <c r="E44" s="154">
        <f>E18+E21+E31+E38+E43</f>
        <v>42573719.25</v>
      </c>
    </row>
    <row r="45" spans="1:6" s="60" customFormat="1" ht="12.75" customHeight="1" thickBot="1">
      <c r="A45" s="160"/>
      <c r="B45" s="123"/>
      <c r="C45" s="186"/>
      <c r="D45" s="160"/>
      <c r="E45" s="189"/>
    </row>
    <row r="46" spans="1:6" s="60" customFormat="1" thickTop="1" thickBot="1">
      <c r="A46" s="69" t="s">
        <v>290</v>
      </c>
      <c r="B46" s="63"/>
      <c r="C46" s="95">
        <f>C24</f>
        <v>100845057.84</v>
      </c>
      <c r="D46" s="71" t="s">
        <v>280</v>
      </c>
      <c r="E46" s="190">
        <f>E44+E13</f>
        <v>44927713.490000002</v>
      </c>
    </row>
    <row r="47" spans="1:6" s="60" customFormat="1" ht="11.25">
      <c r="A47" s="160"/>
      <c r="B47" s="123"/>
      <c r="C47" s="124"/>
      <c r="D47" s="191"/>
      <c r="E47" s="192"/>
    </row>
    <row r="48" spans="1:6" s="60" customFormat="1" ht="11.25">
      <c r="A48" s="160"/>
      <c r="B48" s="123"/>
      <c r="C48" s="124"/>
      <c r="D48" s="191"/>
      <c r="E48" s="192"/>
    </row>
    <row r="49" spans="1:11">
      <c r="A49" s="350" t="s">
        <v>192</v>
      </c>
      <c r="B49" s="331"/>
      <c r="C49" s="331"/>
      <c r="D49" s="331"/>
      <c r="E49" s="359"/>
      <c r="F49" s="63"/>
      <c r="G49" s="60"/>
      <c r="H49" s="60"/>
      <c r="I49" s="60"/>
      <c r="J49" s="60"/>
    </row>
    <row r="50" spans="1:11">
      <c r="A50" s="136"/>
      <c r="B50" s="102" t="str">
        <f>A46</f>
        <v>TOTAL GENERAL DE LOS PRODUCTOS DE LA EXPLOTACIÓN</v>
      </c>
      <c r="C50" s="124"/>
      <c r="D50" s="102">
        <f>C46</f>
        <v>100845057.84</v>
      </c>
      <c r="E50" s="193"/>
      <c r="F50" s="63"/>
      <c r="G50" s="63"/>
      <c r="H50" s="63"/>
      <c r="I50" s="60"/>
      <c r="K50" s="104"/>
    </row>
    <row r="51" spans="1:11">
      <c r="A51" s="69"/>
      <c r="B51" s="102" t="str">
        <f>D46</f>
        <v>TOTAL GENERAL DE LOS GASTOS</v>
      </c>
      <c r="C51" s="124"/>
      <c r="D51" s="106">
        <f>E46</f>
        <v>44927713.490000002</v>
      </c>
      <c r="E51" s="193"/>
      <c r="F51" s="63"/>
      <c r="G51" s="63"/>
      <c r="H51" s="63"/>
      <c r="I51" s="63"/>
      <c r="J51" s="104"/>
      <c r="K51" s="104"/>
    </row>
    <row r="52" spans="1:11">
      <c r="A52" s="194"/>
      <c r="B52" s="195"/>
      <c r="C52" s="112" t="s">
        <v>289</v>
      </c>
      <c r="D52" s="102">
        <f>D50-D51</f>
        <v>55917344.350000001</v>
      </c>
      <c r="E52" s="139"/>
      <c r="F52" s="104"/>
      <c r="G52" s="63"/>
      <c r="H52" s="63"/>
      <c r="I52" s="63"/>
      <c r="J52" s="104"/>
      <c r="K52" s="104"/>
    </row>
    <row r="53" spans="1:11">
      <c r="A53" s="350" t="s">
        <v>183</v>
      </c>
      <c r="B53" s="331"/>
      <c r="C53" s="331"/>
      <c r="D53" s="161"/>
      <c r="E53" s="162"/>
      <c r="G53" s="60"/>
      <c r="I53" s="104"/>
      <c r="J53" s="104"/>
    </row>
    <row r="54" spans="1:11">
      <c r="A54" s="69" t="s">
        <v>212</v>
      </c>
      <c r="B54" s="63"/>
      <c r="C54" s="140">
        <v>55894173.859999999</v>
      </c>
      <c r="D54" s="357">
        <f>SUM(C54:C56)</f>
        <v>57390825.599999994</v>
      </c>
      <c r="E54" s="141"/>
    </row>
    <row r="55" spans="1:11">
      <c r="A55" s="69" t="s">
        <v>213</v>
      </c>
      <c r="B55" s="63"/>
      <c r="C55" s="140">
        <v>324347.37</v>
      </c>
      <c r="D55" s="357"/>
      <c r="E55" s="141"/>
    </row>
    <row r="56" spans="1:11">
      <c r="A56" s="69" t="s">
        <v>214</v>
      </c>
      <c r="B56" s="63"/>
      <c r="C56" s="140">
        <v>1172304.3700000001</v>
      </c>
      <c r="D56" s="357"/>
      <c r="E56" s="141"/>
    </row>
    <row r="57" spans="1:11">
      <c r="A57" s="69"/>
      <c r="B57" s="63"/>
      <c r="C57" s="97"/>
      <c r="D57" s="196"/>
      <c r="E57" s="141"/>
    </row>
    <row r="58" spans="1:11">
      <c r="A58" s="69"/>
      <c r="B58" s="63" t="s">
        <v>215</v>
      </c>
      <c r="C58" s="142"/>
      <c r="D58" s="102">
        <f>D54-D52</f>
        <v>1473481.2499999925</v>
      </c>
      <c r="E58" s="141"/>
    </row>
    <row r="59" spans="1:11" ht="13.5" thickBot="1">
      <c r="A59" s="147"/>
      <c r="B59" s="148"/>
      <c r="C59" s="178"/>
      <c r="D59" s="179"/>
      <c r="E59" s="164"/>
    </row>
    <row r="60" spans="1:11">
      <c r="A60" s="63"/>
      <c r="B60" s="63"/>
      <c r="C60" s="142"/>
      <c r="D60" s="63"/>
      <c r="E60" s="73"/>
    </row>
    <row r="61" spans="1:11">
      <c r="A61" s="63"/>
      <c r="B61" s="63"/>
      <c r="C61" s="97"/>
      <c r="D61" s="63"/>
      <c r="E61" s="73"/>
    </row>
    <row r="62" spans="1:11">
      <c r="A62" s="63"/>
      <c r="B62" s="63"/>
      <c r="C62" s="97"/>
      <c r="D62" s="63"/>
      <c r="E62" s="73"/>
    </row>
    <row r="63" spans="1:11">
      <c r="A63" s="60"/>
      <c r="B63" s="60"/>
      <c r="C63" s="122"/>
      <c r="D63" s="60"/>
      <c r="E63" s="73"/>
    </row>
    <row r="68" spans="1:11" s="73" customFormat="1">
      <c r="A68" s="152"/>
      <c r="B68" s="152"/>
      <c r="C68" s="153"/>
      <c r="D68" s="152"/>
      <c r="E68" s="151"/>
      <c r="F68" s="58"/>
      <c r="G68" s="58"/>
      <c r="H68" s="58"/>
      <c r="I68" s="58"/>
      <c r="J68" s="58"/>
      <c r="K68" s="58"/>
    </row>
    <row r="69" spans="1:11" s="73" customFormat="1">
      <c r="A69" s="152"/>
      <c r="B69" s="152"/>
      <c r="C69" s="153"/>
      <c r="D69" s="152"/>
      <c r="E69" s="151"/>
      <c r="F69" s="58"/>
      <c r="G69" s="58"/>
      <c r="H69" s="58"/>
      <c r="I69" s="58"/>
      <c r="J69" s="58"/>
      <c r="K69" s="58"/>
    </row>
    <row r="70" spans="1:11" s="73" customFormat="1">
      <c r="A70" s="152"/>
      <c r="B70" s="152"/>
      <c r="C70" s="153"/>
      <c r="D70" s="152"/>
      <c r="E70" s="151"/>
      <c r="F70" s="58"/>
      <c r="G70" s="58"/>
      <c r="H70" s="58"/>
      <c r="I70" s="58"/>
      <c r="J70" s="58"/>
      <c r="K70" s="58"/>
    </row>
    <row r="71" spans="1:11" s="73" customFormat="1">
      <c r="A71" s="152"/>
      <c r="B71" s="152"/>
      <c r="C71" s="153"/>
      <c r="D71" s="152"/>
      <c r="E71" s="151"/>
      <c r="F71" s="58"/>
      <c r="G71" s="58"/>
      <c r="H71" s="58"/>
      <c r="I71" s="58"/>
      <c r="J71" s="58"/>
      <c r="K71" s="58"/>
    </row>
    <row r="72" spans="1:11" s="73" customFormat="1">
      <c r="A72" s="152"/>
      <c r="B72" s="152"/>
      <c r="C72" s="153"/>
      <c r="D72" s="152"/>
      <c r="E72" s="151"/>
      <c r="F72" s="58"/>
      <c r="G72" s="58"/>
      <c r="H72" s="58"/>
      <c r="I72" s="58"/>
      <c r="J72" s="58"/>
      <c r="K72" s="58"/>
    </row>
  </sheetData>
  <mergeCells count="11">
    <mergeCell ref="A21:B21"/>
    <mergeCell ref="A49:E49"/>
    <mergeCell ref="D54:D56"/>
    <mergeCell ref="A22:A23"/>
    <mergeCell ref="A2:E2"/>
    <mergeCell ref="A53:C53"/>
    <mergeCell ref="A16:A19"/>
    <mergeCell ref="A3:E3"/>
    <mergeCell ref="A4:E4"/>
    <mergeCell ref="A6:B6"/>
    <mergeCell ref="A9:A15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0"/>
  <sheetViews>
    <sheetView showGridLines="0" topLeftCell="A34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122" customWidth="1"/>
    <col min="4" max="4" width="62.140625" style="60" customWidth="1"/>
    <col min="5" max="5" width="12.140625" style="73" customWidth="1"/>
    <col min="6" max="16384" width="11.42578125" style="58"/>
  </cols>
  <sheetData>
    <row r="1" spans="1:5">
      <c r="A1" s="63"/>
      <c r="B1" s="63"/>
      <c r="C1" s="97"/>
      <c r="D1" s="63"/>
      <c r="E1" s="121"/>
    </row>
    <row r="2" spans="1:5">
      <c r="A2" s="343" t="s">
        <v>284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233</v>
      </c>
      <c r="B4" s="331"/>
      <c r="C4" s="331"/>
      <c r="D4" s="331"/>
      <c r="E4" s="331"/>
    </row>
    <row r="5" spans="1:5" s="60" customFormat="1" ht="13.5" customHeight="1">
      <c r="A5" s="59"/>
      <c r="B5" s="59"/>
      <c r="C5" s="59"/>
      <c r="D5" s="59"/>
      <c r="E5" s="59"/>
    </row>
    <row r="6" spans="1:5" s="60" customFormat="1" ht="14.25" customHeight="1" thickBot="1">
      <c r="A6" s="356" t="s">
        <v>4</v>
      </c>
      <c r="B6" s="356"/>
      <c r="C6" s="61" t="s">
        <v>312</v>
      </c>
      <c r="D6" s="61" t="s">
        <v>0</v>
      </c>
      <c r="E6" s="61" t="s">
        <v>312</v>
      </c>
    </row>
    <row r="7" spans="1:5" s="60" customFormat="1" ht="12.75" customHeight="1">
      <c r="A7" s="126" t="s">
        <v>166</v>
      </c>
      <c r="B7" s="127"/>
      <c r="C7" s="64"/>
      <c r="D7" s="65" t="s">
        <v>240</v>
      </c>
      <c r="E7" s="128"/>
    </row>
    <row r="8" spans="1:5" s="60" customFormat="1" ht="12.75" customHeight="1">
      <c r="A8" s="327" t="s">
        <v>6</v>
      </c>
      <c r="B8" s="63" t="s">
        <v>234</v>
      </c>
      <c r="C8" s="70">
        <v>36387448.369999997</v>
      </c>
      <c r="D8" s="69" t="s">
        <v>67</v>
      </c>
      <c r="E8" s="68">
        <v>344959.47</v>
      </c>
    </row>
    <row r="9" spans="1:5" s="60" customFormat="1" ht="12.75" customHeight="1">
      <c r="A9" s="327"/>
      <c r="B9" s="63" t="s">
        <v>8</v>
      </c>
      <c r="C9" s="70">
        <v>980963.14</v>
      </c>
      <c r="D9" s="69" t="s">
        <v>241</v>
      </c>
      <c r="E9" s="68">
        <v>2082505.18</v>
      </c>
    </row>
    <row r="10" spans="1:5" s="60" customFormat="1" ht="12.75" customHeight="1" thickBot="1">
      <c r="A10" s="327"/>
      <c r="B10" s="63" t="s">
        <v>235</v>
      </c>
      <c r="C10" s="70">
        <v>4711330.03</v>
      </c>
      <c r="D10" s="69" t="s">
        <v>291</v>
      </c>
      <c r="E10" s="68">
        <v>363085.89</v>
      </c>
    </row>
    <row r="11" spans="1:5" s="60" customFormat="1" ht="12.75" customHeight="1">
      <c r="A11" s="327"/>
      <c r="B11" s="63" t="s">
        <v>236</v>
      </c>
      <c r="C11" s="70">
        <v>944434.9</v>
      </c>
      <c r="D11" s="71"/>
      <c r="E11" s="64">
        <f>SUM(E7:E10)</f>
        <v>2790550.54</v>
      </c>
    </row>
    <row r="12" spans="1:5" s="60" customFormat="1" ht="12.75" customHeight="1">
      <c r="A12" s="327"/>
      <c r="B12" s="63" t="s">
        <v>237</v>
      </c>
      <c r="C12" s="70">
        <v>202179.08</v>
      </c>
      <c r="D12" s="62" t="s">
        <v>243</v>
      </c>
      <c r="E12" s="68"/>
    </row>
    <row r="13" spans="1:5" s="60" customFormat="1" ht="12" thickBot="1">
      <c r="A13" s="327"/>
      <c r="B13" s="63" t="s">
        <v>238</v>
      </c>
      <c r="C13" s="70">
        <v>49810.16</v>
      </c>
      <c r="D13" s="74" t="s">
        <v>244</v>
      </c>
      <c r="E13" s="68"/>
    </row>
    <row r="14" spans="1:5" s="60" customFormat="1" thickTop="1" thickBot="1">
      <c r="A14" s="327"/>
      <c r="B14" s="75" t="s">
        <v>15</v>
      </c>
      <c r="C14" s="129">
        <f>SUM(C8:C13)</f>
        <v>43276165.679999992</v>
      </c>
      <c r="D14" s="69" t="s">
        <v>245</v>
      </c>
      <c r="E14" s="68">
        <v>487157.68</v>
      </c>
    </row>
    <row r="15" spans="1:5" s="60" customFormat="1" thickTop="1" thickBot="1">
      <c r="A15" s="327" t="s">
        <v>16</v>
      </c>
      <c r="B15" s="77" t="s">
        <v>239</v>
      </c>
      <c r="C15" s="70">
        <v>56059482.909999996</v>
      </c>
      <c r="D15" s="69" t="s">
        <v>246</v>
      </c>
      <c r="E15" s="68">
        <v>132257.01</v>
      </c>
    </row>
    <row r="16" spans="1:5" s="60" customFormat="1" ht="12" thickTop="1">
      <c r="A16" s="327"/>
      <c r="B16" s="78" t="s">
        <v>10</v>
      </c>
      <c r="C16" s="70">
        <v>3034044</v>
      </c>
      <c r="D16" s="74" t="s">
        <v>116</v>
      </c>
      <c r="E16" s="154">
        <f>SUM(E14:E15)</f>
        <v>619414.68999999994</v>
      </c>
    </row>
    <row r="17" spans="1:6" s="60" customFormat="1" ht="13.5" customHeight="1" thickBot="1">
      <c r="A17" s="327"/>
      <c r="B17" s="80" t="s">
        <v>175</v>
      </c>
      <c r="C17" s="70">
        <v>166812.98000000001</v>
      </c>
      <c r="D17" s="69" t="s">
        <v>245</v>
      </c>
      <c r="E17" s="68">
        <v>6110739.5300000003</v>
      </c>
    </row>
    <row r="18" spans="1:6" s="60" customFormat="1" thickTop="1" thickBot="1">
      <c r="A18" s="327"/>
      <c r="B18" s="81" t="s">
        <v>18</v>
      </c>
      <c r="C18" s="130">
        <f>SUM(C15:C17)</f>
        <v>59260339.889999993</v>
      </c>
      <c r="D18" s="69" t="s">
        <v>246</v>
      </c>
      <c r="E18" s="68">
        <v>1356083.33</v>
      </c>
    </row>
    <row r="19" spans="1:6" s="60" customFormat="1" thickTop="1" thickBot="1">
      <c r="A19" s="83"/>
      <c r="B19" s="75" t="s">
        <v>23</v>
      </c>
      <c r="C19" s="131">
        <f>C14+C18</f>
        <v>102536505.56999999</v>
      </c>
      <c r="D19" s="69"/>
      <c r="E19" s="154">
        <f>SUM(E17:E18)</f>
        <v>7466822.8600000003</v>
      </c>
    </row>
    <row r="20" spans="1:6" s="60" customFormat="1" thickTop="1" thickBot="1">
      <c r="A20" s="352"/>
      <c r="B20" s="353"/>
      <c r="C20" s="132"/>
      <c r="D20" s="71" t="s">
        <v>247</v>
      </c>
      <c r="E20" s="155">
        <f>E11+E16+E19</f>
        <v>10876788.09</v>
      </c>
    </row>
    <row r="21" spans="1:6" s="60" customFormat="1" ht="15.75" customHeight="1" thickTop="1">
      <c r="A21" s="344" t="s">
        <v>203</v>
      </c>
      <c r="B21" s="63" t="s">
        <v>204</v>
      </c>
      <c r="C21" s="93">
        <v>225747.06</v>
      </c>
      <c r="D21" s="62" t="s">
        <v>248</v>
      </c>
      <c r="E21" s="68"/>
    </row>
    <row r="22" spans="1:6" s="60" customFormat="1" ht="15.75" customHeight="1">
      <c r="A22" s="344"/>
      <c r="B22" s="63"/>
      <c r="C22" s="133"/>
      <c r="D22" s="69" t="s">
        <v>249</v>
      </c>
      <c r="E22" s="68">
        <v>2276936.4700000002</v>
      </c>
    </row>
    <row r="23" spans="1:6" s="60" customFormat="1" ht="12" customHeight="1">
      <c r="A23" s="363"/>
      <c r="B23" s="364"/>
      <c r="C23" s="93"/>
      <c r="D23" s="69" t="s">
        <v>76</v>
      </c>
      <c r="E23" s="68">
        <v>526106.07999999996</v>
      </c>
    </row>
    <row r="24" spans="1:6" s="60" customFormat="1" ht="11.25">
      <c r="A24" s="363"/>
      <c r="B24" s="364"/>
      <c r="C24" s="93"/>
      <c r="D24" s="69" t="s">
        <v>77</v>
      </c>
      <c r="E24" s="68">
        <v>5211914.95</v>
      </c>
    </row>
    <row r="25" spans="1:6" s="60" customFormat="1" ht="11.25">
      <c r="A25" s="363"/>
      <c r="B25" s="364"/>
      <c r="C25" s="93"/>
      <c r="D25" s="69" t="s">
        <v>78</v>
      </c>
      <c r="E25" s="68">
        <v>358480.58</v>
      </c>
    </row>
    <row r="26" spans="1:6" s="60" customFormat="1" ht="11.25">
      <c r="A26" s="363"/>
      <c r="B26" s="364"/>
      <c r="C26" s="93"/>
      <c r="D26" s="69" t="s">
        <v>218</v>
      </c>
      <c r="E26" s="68">
        <v>313797.86</v>
      </c>
    </row>
    <row r="27" spans="1:6" s="60" customFormat="1" ht="11.25">
      <c r="A27" s="363"/>
      <c r="B27" s="364"/>
      <c r="C27" s="89"/>
      <c r="D27" s="69" t="s">
        <v>219</v>
      </c>
      <c r="E27" s="68">
        <v>532789.32999999996</v>
      </c>
    </row>
    <row r="28" spans="1:6" s="60" customFormat="1" ht="11.25">
      <c r="A28" s="363"/>
      <c r="B28" s="364"/>
      <c r="C28" s="89"/>
      <c r="D28" s="69" t="s">
        <v>220</v>
      </c>
      <c r="E28" s="68">
        <v>322036.75</v>
      </c>
    </row>
    <row r="29" spans="1:6" s="60" customFormat="1" ht="11.25">
      <c r="A29" s="363"/>
      <c r="B29" s="364"/>
      <c r="C29" s="89"/>
      <c r="D29" s="69" t="s">
        <v>250</v>
      </c>
      <c r="E29" s="68">
        <v>2755186.94</v>
      </c>
    </row>
    <row r="30" spans="1:6" s="60" customFormat="1" ht="11.25">
      <c r="A30" s="363"/>
      <c r="B30" s="364"/>
      <c r="C30" s="92"/>
      <c r="D30" s="69" t="s">
        <v>251</v>
      </c>
      <c r="E30" s="68">
        <v>368275.37</v>
      </c>
    </row>
    <row r="31" spans="1:6" s="60" customFormat="1" ht="11.25">
      <c r="A31" s="363"/>
      <c r="B31" s="364"/>
      <c r="C31" s="92"/>
      <c r="D31" s="69" t="s">
        <v>252</v>
      </c>
      <c r="E31" s="68">
        <v>340741.97</v>
      </c>
    </row>
    <row r="32" spans="1:6" s="60" customFormat="1" ht="12" thickBot="1">
      <c r="A32" s="363"/>
      <c r="B32" s="364"/>
      <c r="C32" s="92"/>
      <c r="D32" s="71" t="s">
        <v>254</v>
      </c>
      <c r="E32" s="155">
        <f>SUM(E22:E31)</f>
        <v>13006266.299999999</v>
      </c>
      <c r="F32" s="63"/>
    </row>
    <row r="33" spans="1:11" s="60" customFormat="1" ht="12" thickTop="1">
      <c r="A33" s="363"/>
      <c r="B33" s="364"/>
      <c r="C33" s="89"/>
      <c r="D33" s="62" t="s">
        <v>255</v>
      </c>
      <c r="E33" s="68"/>
      <c r="F33" s="63"/>
    </row>
    <row r="34" spans="1:11" s="60" customFormat="1" ht="11.25">
      <c r="A34" s="363"/>
      <c r="B34" s="364"/>
      <c r="C34" s="92"/>
      <c r="D34" s="69" t="s">
        <v>74</v>
      </c>
      <c r="E34" s="68">
        <v>716521.82</v>
      </c>
    </row>
    <row r="35" spans="1:11" s="60" customFormat="1" ht="11.25">
      <c r="A35" s="363"/>
      <c r="B35" s="364"/>
      <c r="C35" s="92"/>
      <c r="D35" s="69" t="s">
        <v>76</v>
      </c>
      <c r="E35" s="68">
        <v>101230.57</v>
      </c>
    </row>
    <row r="36" spans="1:11" s="60" customFormat="1" ht="11.25">
      <c r="A36" s="363"/>
      <c r="B36" s="364"/>
      <c r="C36" s="92"/>
      <c r="D36" s="69" t="s">
        <v>85</v>
      </c>
      <c r="E36" s="68">
        <v>2207542.4</v>
      </c>
    </row>
    <row r="37" spans="1:11" s="60" customFormat="1" ht="11.25">
      <c r="A37" s="363"/>
      <c r="B37" s="364"/>
      <c r="C37" s="89"/>
      <c r="D37" s="69" t="s">
        <v>221</v>
      </c>
      <c r="E37" s="68">
        <v>6154497.5</v>
      </c>
    </row>
    <row r="38" spans="1:11" s="60" customFormat="1" ht="11.25">
      <c r="A38" s="363"/>
      <c r="B38" s="364"/>
      <c r="C38" s="89"/>
      <c r="D38" s="69" t="s">
        <v>87</v>
      </c>
      <c r="E38" s="68">
        <v>4470678.87</v>
      </c>
    </row>
    <row r="39" spans="1:11" s="60" customFormat="1" ht="12.75" customHeight="1" thickBot="1">
      <c r="A39" s="363"/>
      <c r="B39" s="364"/>
      <c r="C39" s="89"/>
      <c r="D39" s="71" t="s">
        <v>253</v>
      </c>
      <c r="E39" s="155">
        <f>SUM(E33:E38)</f>
        <v>13650471.16</v>
      </c>
    </row>
    <row r="40" spans="1:11" s="60" customFormat="1" ht="12.75" customHeight="1" thickTop="1">
      <c r="A40" s="363"/>
      <c r="B40" s="364"/>
      <c r="C40" s="89"/>
      <c r="D40" s="62" t="s">
        <v>1</v>
      </c>
      <c r="E40" s="68"/>
    </row>
    <row r="41" spans="1:11" s="60" customFormat="1" ht="12.75" customHeight="1">
      <c r="A41" s="363"/>
      <c r="B41" s="364"/>
      <c r="C41" s="89"/>
      <c r="D41" s="69" t="s">
        <v>256</v>
      </c>
      <c r="E41" s="68">
        <v>1775514.3</v>
      </c>
    </row>
    <row r="42" spans="1:11" s="60" customFormat="1" ht="12.75" customHeight="1">
      <c r="A42" s="363"/>
      <c r="B42" s="364"/>
      <c r="C42" s="89"/>
      <c r="D42" s="69" t="s">
        <v>155</v>
      </c>
      <c r="E42" s="68">
        <v>482383.22</v>
      </c>
    </row>
    <row r="43" spans="1:11" s="60" customFormat="1" ht="12.75" customHeight="1" thickBot="1">
      <c r="A43" s="363"/>
      <c r="B43" s="364"/>
      <c r="C43" s="89"/>
      <c r="D43" s="71" t="s">
        <v>257</v>
      </c>
      <c r="E43" s="155">
        <f>E41+E42</f>
        <v>2257897.52</v>
      </c>
    </row>
    <row r="44" spans="1:11" s="60" customFormat="1" ht="12.75" customHeight="1" thickTop="1" thickBot="1">
      <c r="A44" s="363"/>
      <c r="B44" s="364"/>
      <c r="C44" s="89"/>
      <c r="D44" s="69" t="s">
        <v>258</v>
      </c>
      <c r="E44" s="68">
        <v>1012056.04</v>
      </c>
    </row>
    <row r="45" spans="1:11" ht="13.5" thickBot="1">
      <c r="A45" s="69" t="s">
        <v>290</v>
      </c>
      <c r="B45" s="63"/>
      <c r="C45" s="95">
        <f>C19+C21</f>
        <v>102762252.63</v>
      </c>
      <c r="D45" s="134" t="s">
        <v>209</v>
      </c>
      <c r="E45" s="95">
        <f>E11+E16+E19+E32+E39+E43+E44</f>
        <v>40803479.109999999</v>
      </c>
      <c r="F45" s="63"/>
      <c r="G45" s="60"/>
      <c r="H45" s="60"/>
      <c r="I45" s="60"/>
      <c r="J45" s="60"/>
    </row>
    <row r="46" spans="1:11">
      <c r="A46" s="69"/>
      <c r="B46" s="63"/>
      <c r="C46" s="97"/>
      <c r="D46" s="177"/>
      <c r="E46" s="99"/>
      <c r="F46" s="63"/>
      <c r="G46" s="60"/>
      <c r="H46" s="60"/>
      <c r="I46" s="60"/>
      <c r="J46" s="60"/>
    </row>
    <row r="47" spans="1:11">
      <c r="A47" s="69"/>
      <c r="B47" s="63"/>
      <c r="C47" s="97"/>
      <c r="D47" s="98"/>
      <c r="E47" s="99"/>
      <c r="F47" s="63"/>
      <c r="G47" s="63"/>
      <c r="H47" s="63"/>
      <c r="I47" s="60"/>
      <c r="K47" s="104"/>
    </row>
    <row r="48" spans="1:11">
      <c r="A48" s="350" t="s">
        <v>192</v>
      </c>
      <c r="B48" s="331"/>
      <c r="C48" s="331"/>
      <c r="D48" s="331"/>
      <c r="E48" s="359"/>
      <c r="F48" s="63"/>
      <c r="G48" s="63"/>
      <c r="H48" s="63"/>
      <c r="I48" s="63"/>
      <c r="J48" s="104"/>
      <c r="K48" s="104"/>
    </row>
    <row r="49" spans="1:11">
      <c r="A49" s="136"/>
      <c r="B49" s="137" t="str">
        <f>A45</f>
        <v>TOTAL GENERAL DE LOS PRODUCTOS DE LA EXPLOTACIÓN</v>
      </c>
      <c r="C49" s="121"/>
      <c r="D49" s="102">
        <f>C45</f>
        <v>102762252.63</v>
      </c>
      <c r="E49" s="138"/>
      <c r="F49" s="104"/>
      <c r="G49" s="63"/>
      <c r="H49" s="63"/>
      <c r="I49" s="63"/>
      <c r="J49" s="104"/>
      <c r="K49" s="104"/>
    </row>
    <row r="50" spans="1:11">
      <c r="A50" s="69"/>
      <c r="B50" s="102" t="str">
        <f>D45</f>
        <v>TOTAL general de los GASTOS</v>
      </c>
      <c r="C50" s="121"/>
      <c r="D50" s="106">
        <f>E45</f>
        <v>40803479.109999999</v>
      </c>
      <c r="E50" s="138"/>
      <c r="G50" s="63"/>
      <c r="H50" s="104"/>
      <c r="I50" s="63"/>
      <c r="J50" s="104"/>
    </row>
    <row r="51" spans="1:11">
      <c r="A51" s="136"/>
      <c r="B51" s="63"/>
      <c r="C51" s="112" t="s">
        <v>262</v>
      </c>
      <c r="D51" s="102">
        <f>D49-D50</f>
        <v>61958773.519999996</v>
      </c>
      <c r="E51" s="141"/>
      <c r="G51" s="60"/>
      <c r="I51" s="104"/>
      <c r="J51" s="104"/>
    </row>
    <row r="52" spans="1:11">
      <c r="A52" s="69"/>
      <c r="B52" s="63"/>
      <c r="C52" s="97"/>
      <c r="D52" s="108"/>
      <c r="E52" s="141"/>
    </row>
    <row r="53" spans="1:11">
      <c r="A53" s="350" t="s">
        <v>183</v>
      </c>
      <c r="B53" s="331"/>
      <c r="C53" s="331"/>
      <c r="D53" s="59"/>
      <c r="E53" s="100"/>
    </row>
    <row r="54" spans="1:11">
      <c r="A54" s="69" t="s">
        <v>212</v>
      </c>
      <c r="B54" s="63"/>
      <c r="C54" s="140">
        <v>55619744.090000004</v>
      </c>
      <c r="D54" s="357">
        <f>SUM(C54:C56)</f>
        <v>57064537.370000005</v>
      </c>
      <c r="E54" s="141"/>
    </row>
    <row r="55" spans="1:11">
      <c r="A55" s="69" t="s">
        <v>213</v>
      </c>
      <c r="B55" s="63"/>
      <c r="C55" s="140">
        <v>236371.51</v>
      </c>
      <c r="D55" s="357"/>
      <c r="E55" s="141"/>
    </row>
    <row r="56" spans="1:11">
      <c r="A56" s="69" t="s">
        <v>214</v>
      </c>
      <c r="B56" s="63"/>
      <c r="C56" s="140">
        <v>1208421.77</v>
      </c>
      <c r="D56" s="357"/>
      <c r="E56" s="141"/>
    </row>
    <row r="57" spans="1:11">
      <c r="A57" s="69"/>
      <c r="B57" s="63"/>
      <c r="C57" s="121"/>
      <c r="D57" s="113"/>
      <c r="E57" s="141"/>
    </row>
    <row r="58" spans="1:11">
      <c r="A58" s="69"/>
      <c r="B58" s="63" t="s">
        <v>259</v>
      </c>
      <c r="C58" s="176"/>
      <c r="D58" s="102">
        <f>D51-D54</f>
        <v>4894236.1499999911</v>
      </c>
      <c r="E58" s="141"/>
    </row>
    <row r="59" spans="1:11" ht="13.5" thickBot="1">
      <c r="A59" s="147"/>
      <c r="B59" s="148"/>
      <c r="C59" s="178"/>
      <c r="D59" s="179"/>
      <c r="E59" s="164"/>
    </row>
    <row r="60" spans="1:11">
      <c r="A60" s="63"/>
      <c r="B60" s="63"/>
      <c r="C60" s="142"/>
      <c r="D60" s="63"/>
      <c r="E60" s="121"/>
    </row>
    <row r="61" spans="1:11">
      <c r="A61" s="63"/>
      <c r="B61" s="63"/>
      <c r="C61" s="97"/>
      <c r="D61" s="63"/>
      <c r="E61" s="121"/>
    </row>
    <row r="62" spans="1:11">
      <c r="A62" s="63"/>
      <c r="B62" s="63"/>
      <c r="C62" s="97"/>
      <c r="D62" s="63"/>
      <c r="E62" s="121"/>
    </row>
    <row r="63" spans="1:11">
      <c r="A63" s="63"/>
      <c r="B63" s="63"/>
      <c r="C63" s="97"/>
      <c r="D63" s="63"/>
      <c r="E63" s="121"/>
    </row>
    <row r="64" spans="1:11">
      <c r="A64" s="63"/>
      <c r="B64" s="63"/>
      <c r="C64" s="97"/>
      <c r="D64" s="63"/>
      <c r="E64" s="121"/>
    </row>
    <row r="65" spans="1:11">
      <c r="A65" s="63"/>
      <c r="B65" s="63"/>
      <c r="C65" s="97"/>
      <c r="D65" s="63"/>
      <c r="E65" s="121"/>
    </row>
    <row r="66" spans="1:11" s="73" customFormat="1">
      <c r="A66" s="60"/>
      <c r="B66" s="60"/>
      <c r="C66" s="122"/>
      <c r="D66" s="60"/>
      <c r="F66" s="58"/>
      <c r="G66" s="58"/>
      <c r="H66" s="58"/>
      <c r="I66" s="58"/>
      <c r="J66" s="58"/>
      <c r="K66" s="58"/>
    </row>
    <row r="67" spans="1:11" s="73" customFormat="1">
      <c r="A67" s="60"/>
      <c r="B67" s="60"/>
      <c r="C67" s="122"/>
      <c r="D67" s="60"/>
      <c r="F67" s="58"/>
      <c r="G67" s="58"/>
      <c r="H67" s="58"/>
      <c r="I67" s="58"/>
      <c r="J67" s="58"/>
      <c r="K67" s="58"/>
    </row>
    <row r="68" spans="1:11" s="73" customFormat="1">
      <c r="A68" s="60"/>
      <c r="B68" s="60"/>
      <c r="C68" s="122"/>
      <c r="D68" s="60"/>
      <c r="F68" s="58"/>
      <c r="G68" s="58"/>
      <c r="H68" s="58"/>
      <c r="I68" s="58"/>
      <c r="J68" s="58"/>
      <c r="K68" s="58"/>
    </row>
    <row r="69" spans="1:11" s="73" customFormat="1">
      <c r="A69" s="60"/>
      <c r="B69" s="60"/>
      <c r="C69" s="122"/>
      <c r="D69" s="60"/>
      <c r="F69" s="58"/>
      <c r="G69" s="58"/>
      <c r="H69" s="58"/>
      <c r="I69" s="58"/>
      <c r="J69" s="58"/>
      <c r="K69" s="58"/>
    </row>
    <row r="70" spans="1:11" s="73" customFormat="1">
      <c r="A70" s="60"/>
      <c r="B70" s="60"/>
      <c r="C70" s="122"/>
      <c r="D70" s="60"/>
      <c r="F70" s="58"/>
      <c r="G70" s="58"/>
      <c r="H70" s="58"/>
      <c r="I70" s="58"/>
      <c r="J70" s="58"/>
      <c r="K70" s="58"/>
    </row>
  </sheetData>
  <mergeCells count="12">
    <mergeCell ref="A21:A22"/>
    <mergeCell ref="A3:E3"/>
    <mergeCell ref="D54:D56"/>
    <mergeCell ref="A4:E4"/>
    <mergeCell ref="A6:B6"/>
    <mergeCell ref="A8:A14"/>
    <mergeCell ref="A15:A18"/>
    <mergeCell ref="A2:E2"/>
    <mergeCell ref="A48:E48"/>
    <mergeCell ref="A53:C53"/>
    <mergeCell ref="A23:B44"/>
    <mergeCell ref="A20:B20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1"/>
  <sheetViews>
    <sheetView showGridLines="0" topLeftCell="A34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122" customWidth="1"/>
    <col min="4" max="4" width="62.140625" style="60" customWidth="1"/>
    <col min="5" max="5" width="12.140625" style="73" customWidth="1"/>
    <col min="6" max="16384" width="11.42578125" style="58"/>
  </cols>
  <sheetData>
    <row r="1" spans="1:5">
      <c r="A1" s="63"/>
      <c r="B1" s="63"/>
      <c r="C1" s="97"/>
      <c r="D1" s="63"/>
      <c r="E1" s="121"/>
    </row>
    <row r="2" spans="1:5">
      <c r="A2" s="343" t="s">
        <v>284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260</v>
      </c>
      <c r="B4" s="331"/>
      <c r="C4" s="331"/>
      <c r="D4" s="331"/>
      <c r="E4" s="331"/>
    </row>
    <row r="5" spans="1:5" s="60" customFormat="1" ht="13.5" customHeight="1">
      <c r="A5" s="59"/>
      <c r="B5" s="59"/>
      <c r="C5" s="59"/>
      <c r="D5" s="59"/>
      <c r="E5" s="59"/>
    </row>
    <row r="6" spans="1:5" s="60" customFormat="1" ht="14.25" customHeight="1" thickBot="1">
      <c r="A6" s="356" t="s">
        <v>4</v>
      </c>
      <c r="B6" s="356"/>
      <c r="C6" s="61" t="s">
        <v>311</v>
      </c>
      <c r="D6" s="61" t="s">
        <v>0</v>
      </c>
      <c r="E6" s="61" t="s">
        <v>311</v>
      </c>
    </row>
    <row r="7" spans="1:5" s="60" customFormat="1" ht="12.75" customHeight="1">
      <c r="A7" s="62" t="s">
        <v>166</v>
      </c>
      <c r="B7" s="63"/>
      <c r="C7" s="165"/>
      <c r="D7" s="65" t="s">
        <v>240</v>
      </c>
      <c r="E7" s="66"/>
    </row>
    <row r="8" spans="1:5" s="60" customFormat="1" ht="12.75" customHeight="1">
      <c r="A8" s="327" t="s">
        <v>6</v>
      </c>
      <c r="B8" s="63" t="s">
        <v>234</v>
      </c>
      <c r="C8" s="166">
        <v>39969846.329999998</v>
      </c>
      <c r="D8" s="69" t="s">
        <v>67</v>
      </c>
      <c r="E8" s="70">
        <v>372933.36</v>
      </c>
    </row>
    <row r="9" spans="1:5" s="60" customFormat="1" ht="12.75" customHeight="1">
      <c r="A9" s="327"/>
      <c r="B9" s="63" t="s">
        <v>8</v>
      </c>
      <c r="C9" s="166">
        <v>1094493.1100000001</v>
      </c>
      <c r="D9" s="69" t="s">
        <v>241</v>
      </c>
      <c r="E9" s="70">
        <v>2010134.07</v>
      </c>
    </row>
    <row r="10" spans="1:5" s="60" customFormat="1" ht="12.75" customHeight="1" thickBot="1">
      <c r="A10" s="327"/>
      <c r="B10" s="63" t="s">
        <v>235</v>
      </c>
      <c r="C10" s="166">
        <v>5466348.0700000003</v>
      </c>
      <c r="D10" s="69" t="s">
        <v>242</v>
      </c>
      <c r="E10" s="70">
        <v>332896.62</v>
      </c>
    </row>
    <row r="11" spans="1:5" s="60" customFormat="1" ht="12.75" customHeight="1">
      <c r="A11" s="327"/>
      <c r="B11" s="63" t="s">
        <v>236</v>
      </c>
      <c r="C11" s="166">
        <v>961373.1</v>
      </c>
      <c r="D11" s="71"/>
      <c r="E11" s="72">
        <f>SUM(E7:E10)</f>
        <v>2715964.0500000003</v>
      </c>
    </row>
    <row r="12" spans="1:5" s="60" customFormat="1" ht="12.75" customHeight="1">
      <c r="A12" s="327"/>
      <c r="B12" s="63" t="s">
        <v>237</v>
      </c>
      <c r="C12" s="166">
        <v>231885.13</v>
      </c>
      <c r="D12" s="62" t="s">
        <v>243</v>
      </c>
      <c r="E12" s="70"/>
    </row>
    <row r="13" spans="1:5" s="60" customFormat="1" ht="12" thickBot="1">
      <c r="A13" s="327"/>
      <c r="B13" s="63" t="s">
        <v>238</v>
      </c>
      <c r="C13" s="166">
        <v>53630.31</v>
      </c>
      <c r="D13" s="74" t="s">
        <v>244</v>
      </c>
      <c r="E13" s="70"/>
    </row>
    <row r="14" spans="1:5" s="60" customFormat="1" thickTop="1" thickBot="1">
      <c r="A14" s="327"/>
      <c r="B14" s="75" t="s">
        <v>15</v>
      </c>
      <c r="C14" s="167">
        <f>SUM(C8:C13)</f>
        <v>47777576.050000004</v>
      </c>
      <c r="D14" s="69" t="s">
        <v>245</v>
      </c>
      <c r="E14" s="70">
        <v>544181.82999999996</v>
      </c>
    </row>
    <row r="15" spans="1:5" s="60" customFormat="1" thickTop="1" thickBot="1">
      <c r="A15" s="327" t="s">
        <v>16</v>
      </c>
      <c r="B15" s="77" t="s">
        <v>239</v>
      </c>
      <c r="C15" s="166">
        <v>57243495</v>
      </c>
      <c r="D15" s="69" t="s">
        <v>246</v>
      </c>
      <c r="E15" s="70">
        <v>102179.36</v>
      </c>
    </row>
    <row r="16" spans="1:5" s="60" customFormat="1" ht="12" thickTop="1">
      <c r="A16" s="327"/>
      <c r="B16" s="78" t="s">
        <v>10</v>
      </c>
      <c r="C16" s="166">
        <v>2681954</v>
      </c>
      <c r="D16" s="74" t="s">
        <v>116</v>
      </c>
      <c r="E16" s="79">
        <f>SUM(E14:E15)</f>
        <v>646361.18999999994</v>
      </c>
    </row>
    <row r="17" spans="1:5" s="60" customFormat="1" ht="13.5" customHeight="1" thickBot="1">
      <c r="A17" s="327"/>
      <c r="B17" s="80" t="s">
        <v>175</v>
      </c>
      <c r="C17" s="166">
        <v>284952.84999999998</v>
      </c>
      <c r="D17" s="69" t="s">
        <v>245</v>
      </c>
      <c r="E17" s="70">
        <v>6024236.79</v>
      </c>
    </row>
    <row r="18" spans="1:5" s="60" customFormat="1" thickTop="1" thickBot="1">
      <c r="A18" s="327"/>
      <c r="B18" s="81" t="s">
        <v>18</v>
      </c>
      <c r="C18" s="168">
        <f>SUM(C15:C17)</f>
        <v>60210401.850000001</v>
      </c>
      <c r="D18" s="69" t="s">
        <v>246</v>
      </c>
      <c r="E18" s="70">
        <v>1395812.25</v>
      </c>
    </row>
    <row r="19" spans="1:5" s="60" customFormat="1" thickTop="1" thickBot="1">
      <c r="A19" s="83"/>
      <c r="B19" s="75" t="s">
        <v>23</v>
      </c>
      <c r="C19" s="169">
        <f>C14+C18</f>
        <v>107987977.90000001</v>
      </c>
      <c r="D19" s="69"/>
      <c r="E19" s="79">
        <f>SUM(E17:E18)</f>
        <v>7420049.04</v>
      </c>
    </row>
    <row r="20" spans="1:5" s="60" customFormat="1" thickTop="1" thickBot="1">
      <c r="A20" s="352"/>
      <c r="B20" s="353"/>
      <c r="C20" s="170"/>
      <c r="D20" s="71" t="s">
        <v>247</v>
      </c>
      <c r="E20" s="88">
        <f>E11+E16+E19</f>
        <v>10782374.280000001</v>
      </c>
    </row>
    <row r="21" spans="1:5" s="60" customFormat="1" ht="15.75" customHeight="1" thickTop="1">
      <c r="A21" s="344" t="s">
        <v>203</v>
      </c>
      <c r="B21" s="63" t="s">
        <v>204</v>
      </c>
      <c r="C21" s="171">
        <v>334792.51</v>
      </c>
      <c r="D21" s="62" t="s">
        <v>248</v>
      </c>
      <c r="E21" s="70"/>
    </row>
    <row r="22" spans="1:5" s="60" customFormat="1" ht="15.75" customHeight="1">
      <c r="A22" s="344"/>
      <c r="B22" s="63"/>
      <c r="C22" s="172"/>
      <c r="D22" s="69" t="s">
        <v>249</v>
      </c>
      <c r="E22" s="70">
        <v>1996322.06</v>
      </c>
    </row>
    <row r="23" spans="1:5" s="60" customFormat="1" ht="12" customHeight="1">
      <c r="A23" s="69"/>
      <c r="B23" s="57"/>
      <c r="C23" s="171"/>
      <c r="D23" s="69" t="s">
        <v>76</v>
      </c>
      <c r="E23" s="70">
        <v>589669.4</v>
      </c>
    </row>
    <row r="24" spans="1:5" s="60" customFormat="1" ht="11.25">
      <c r="A24" s="91"/>
      <c r="B24" s="57"/>
      <c r="C24" s="171"/>
      <c r="D24" s="69" t="s">
        <v>77</v>
      </c>
      <c r="E24" s="70">
        <v>5338023.4400000004</v>
      </c>
    </row>
    <row r="25" spans="1:5" s="60" customFormat="1" ht="11.25">
      <c r="A25" s="69"/>
      <c r="B25" s="63"/>
      <c r="C25" s="171"/>
      <c r="D25" s="69" t="s">
        <v>78</v>
      </c>
      <c r="E25" s="70">
        <v>225905.77</v>
      </c>
    </row>
    <row r="26" spans="1:5" s="60" customFormat="1" ht="11.25">
      <c r="A26" s="69"/>
      <c r="B26" s="63"/>
      <c r="C26" s="171"/>
      <c r="D26" s="69" t="s">
        <v>218</v>
      </c>
      <c r="E26" s="70">
        <v>212722.61</v>
      </c>
    </row>
    <row r="27" spans="1:5" s="60" customFormat="1" ht="11.25">
      <c r="A27" s="69"/>
      <c r="B27" s="63"/>
      <c r="C27" s="171"/>
      <c r="D27" s="69" t="s">
        <v>219</v>
      </c>
      <c r="E27" s="70">
        <v>415678.7</v>
      </c>
    </row>
    <row r="28" spans="1:5" s="60" customFormat="1" ht="11.25">
      <c r="A28" s="69"/>
      <c r="B28" s="63"/>
      <c r="C28" s="171"/>
      <c r="D28" s="69" t="s">
        <v>220</v>
      </c>
      <c r="E28" s="70">
        <v>368682.98</v>
      </c>
    </row>
    <row r="29" spans="1:5" s="60" customFormat="1" ht="12" thickBot="1">
      <c r="A29" s="69"/>
      <c r="B29" s="63"/>
      <c r="C29" s="171"/>
      <c r="D29" s="69"/>
      <c r="E29" s="173">
        <f>SUM(E22:E28)</f>
        <v>9147004.9600000009</v>
      </c>
    </row>
    <row r="30" spans="1:5" s="60" customFormat="1" ht="12" thickTop="1">
      <c r="A30" s="69"/>
      <c r="B30" s="63"/>
      <c r="C30" s="174"/>
      <c r="D30" s="69" t="s">
        <v>250</v>
      </c>
      <c r="E30" s="70">
        <v>1365983.5</v>
      </c>
    </row>
    <row r="31" spans="1:5" s="60" customFormat="1" ht="11.25">
      <c r="A31" s="69"/>
      <c r="B31" s="63"/>
      <c r="C31" s="174"/>
      <c r="D31" s="69" t="s">
        <v>251</v>
      </c>
      <c r="E31" s="70">
        <v>480482.94</v>
      </c>
    </row>
    <row r="32" spans="1:5" s="60" customFormat="1" ht="12" thickBot="1">
      <c r="A32" s="69"/>
      <c r="B32" s="63"/>
      <c r="C32" s="174"/>
      <c r="D32" s="69" t="s">
        <v>252</v>
      </c>
      <c r="E32" s="70">
        <v>423502.23</v>
      </c>
    </row>
    <row r="33" spans="1:11" s="60" customFormat="1" ht="11.25">
      <c r="A33" s="69"/>
      <c r="B33" s="63"/>
      <c r="C33" s="171"/>
      <c r="D33" s="71" t="s">
        <v>254</v>
      </c>
      <c r="E33" s="72">
        <f>SUM(E30:E32)+E29</f>
        <v>11416973.630000001</v>
      </c>
      <c r="F33" s="63"/>
    </row>
    <row r="34" spans="1:11" s="60" customFormat="1" ht="11.25">
      <c r="A34" s="69"/>
      <c r="B34" s="63"/>
      <c r="C34" s="174"/>
      <c r="D34" s="62" t="s">
        <v>255</v>
      </c>
      <c r="E34" s="70"/>
      <c r="F34" s="63"/>
    </row>
    <row r="35" spans="1:11" s="60" customFormat="1" ht="11.25">
      <c r="A35" s="69"/>
      <c r="B35" s="63"/>
      <c r="C35" s="174"/>
      <c r="D35" s="69" t="s">
        <v>74</v>
      </c>
      <c r="E35" s="70">
        <v>632686.61</v>
      </c>
    </row>
    <row r="36" spans="1:11" s="60" customFormat="1" ht="11.25">
      <c r="A36" s="69"/>
      <c r="B36" s="63"/>
      <c r="C36" s="174"/>
      <c r="D36" s="69" t="s">
        <v>76</v>
      </c>
      <c r="E36" s="70">
        <v>77288.97</v>
      </c>
    </row>
    <row r="37" spans="1:11" s="60" customFormat="1" ht="11.25">
      <c r="A37" s="69"/>
      <c r="B37" s="63"/>
      <c r="C37" s="171"/>
      <c r="D37" s="69" t="s">
        <v>85</v>
      </c>
      <c r="E37" s="70">
        <v>2259988.2200000002</v>
      </c>
    </row>
    <row r="38" spans="1:11" s="60" customFormat="1" ht="11.25">
      <c r="A38" s="69"/>
      <c r="B38" s="63"/>
      <c r="C38" s="171"/>
      <c r="D38" s="69" t="s">
        <v>221</v>
      </c>
      <c r="E38" s="70">
        <v>5649746.6100000003</v>
      </c>
    </row>
    <row r="39" spans="1:11" s="60" customFormat="1" ht="12.75" customHeight="1" thickBot="1">
      <c r="A39" s="69"/>
      <c r="B39" s="63"/>
      <c r="C39" s="171"/>
      <c r="D39" s="69" t="s">
        <v>87</v>
      </c>
      <c r="E39" s="70">
        <v>4428515.33</v>
      </c>
    </row>
    <row r="40" spans="1:11" s="60" customFormat="1" ht="12.75" customHeight="1" thickTop="1">
      <c r="A40" s="69"/>
      <c r="B40" s="63"/>
      <c r="C40" s="171"/>
      <c r="D40" s="71" t="s">
        <v>253</v>
      </c>
      <c r="E40" s="79">
        <f>SUM(E34:E39)</f>
        <v>13048225.74</v>
      </c>
    </row>
    <row r="41" spans="1:11" s="60" customFormat="1" ht="12.75" customHeight="1">
      <c r="A41" s="69"/>
      <c r="B41" s="63"/>
      <c r="C41" s="171"/>
      <c r="D41" s="62" t="s">
        <v>1</v>
      </c>
      <c r="E41" s="70"/>
    </row>
    <row r="42" spans="1:11" s="60" customFormat="1" ht="12.75" customHeight="1">
      <c r="A42" s="69"/>
      <c r="B42" s="63"/>
      <c r="C42" s="171"/>
      <c r="D42" s="69" t="s">
        <v>256</v>
      </c>
      <c r="E42" s="70">
        <v>1992126.11</v>
      </c>
    </row>
    <row r="43" spans="1:11" s="60" customFormat="1" ht="12.75" customHeight="1">
      <c r="A43" s="69"/>
      <c r="B43" s="63"/>
      <c r="C43" s="171"/>
      <c r="D43" s="69" t="s">
        <v>155</v>
      </c>
      <c r="E43" s="70">
        <v>228515.25</v>
      </c>
    </row>
    <row r="44" spans="1:11" s="60" customFormat="1" ht="12.75" customHeight="1">
      <c r="A44" s="69"/>
      <c r="B44" s="63"/>
      <c r="C44" s="171"/>
      <c r="D44" s="71" t="s">
        <v>257</v>
      </c>
      <c r="E44" s="93">
        <f>E42+E43</f>
        <v>2220641.3600000003</v>
      </c>
    </row>
    <row r="45" spans="1:11" s="60" customFormat="1" ht="12" thickBot="1">
      <c r="A45" s="69"/>
      <c r="B45" s="63"/>
      <c r="C45" s="171"/>
      <c r="D45" s="69" t="s">
        <v>258</v>
      </c>
      <c r="E45" s="94">
        <v>1063911.18</v>
      </c>
    </row>
    <row r="46" spans="1:11" ht="13.5" thickBot="1">
      <c r="A46" s="69" t="s">
        <v>292</v>
      </c>
      <c r="B46" s="63"/>
      <c r="C46" s="175">
        <f>C19+C21</f>
        <v>108322770.41000001</v>
      </c>
      <c r="D46" s="71" t="s">
        <v>280</v>
      </c>
      <c r="E46" s="96">
        <f>E11+E16+E19+E33+E40+E44+E45</f>
        <v>38532126.190000005</v>
      </c>
      <c r="F46" s="60"/>
      <c r="G46" s="60"/>
      <c r="H46" s="60"/>
      <c r="I46" s="60"/>
      <c r="J46" s="60"/>
    </row>
    <row r="47" spans="1:11">
      <c r="A47" s="69"/>
      <c r="B47" s="63"/>
      <c r="C47" s="97"/>
      <c r="D47" s="134"/>
      <c r="E47" s="99"/>
      <c r="F47" s="60"/>
      <c r="G47" s="60"/>
      <c r="H47" s="60"/>
      <c r="I47" s="60"/>
      <c r="J47" s="60"/>
    </row>
    <row r="48" spans="1:11">
      <c r="A48" s="69"/>
      <c r="B48" s="63"/>
      <c r="C48" s="97"/>
      <c r="D48" s="98"/>
      <c r="E48" s="99"/>
      <c r="F48" s="63"/>
      <c r="G48" s="63"/>
      <c r="H48" s="63"/>
      <c r="I48" s="60"/>
      <c r="K48" s="104"/>
    </row>
    <row r="49" spans="1:11">
      <c r="A49" s="350" t="s">
        <v>192</v>
      </c>
      <c r="B49" s="331"/>
      <c r="C49" s="331"/>
      <c r="D49" s="331"/>
      <c r="E49" s="359"/>
      <c r="F49" s="63"/>
      <c r="G49" s="63"/>
      <c r="H49" s="63"/>
      <c r="I49" s="63"/>
      <c r="J49" s="104"/>
      <c r="K49" s="104"/>
    </row>
    <row r="50" spans="1:11">
      <c r="A50" s="158"/>
      <c r="B50" s="137" t="str">
        <f>A46</f>
        <v xml:space="preserve">TOTAL GENERAL DE LOS PRODUCTOS </v>
      </c>
      <c r="C50" s="121"/>
      <c r="D50" s="102">
        <f>C46</f>
        <v>108322770.41000001</v>
      </c>
      <c r="E50" s="138"/>
      <c r="F50" s="63"/>
      <c r="G50" s="63"/>
      <c r="H50" s="63"/>
      <c r="I50" s="63"/>
      <c r="J50" s="104"/>
      <c r="K50" s="104"/>
    </row>
    <row r="51" spans="1:11">
      <c r="A51" s="69"/>
      <c r="B51" s="102" t="str">
        <f>D46</f>
        <v>TOTAL GENERAL DE LOS GASTOS</v>
      </c>
      <c r="C51" s="121"/>
      <c r="D51" s="106">
        <f>E46</f>
        <v>38532126.190000005</v>
      </c>
      <c r="E51" s="138"/>
      <c r="F51" s="104"/>
      <c r="G51" s="63"/>
      <c r="H51" s="104"/>
      <c r="I51" s="63"/>
      <c r="J51" s="104"/>
    </row>
    <row r="52" spans="1:11">
      <c r="A52" s="158"/>
      <c r="B52" s="137"/>
      <c r="C52" s="121"/>
      <c r="D52" s="102">
        <f>D50-D51</f>
        <v>69790644.219999999</v>
      </c>
      <c r="E52" s="141"/>
      <c r="G52" s="60"/>
      <c r="I52" s="104"/>
      <c r="J52" s="104"/>
    </row>
    <row r="53" spans="1:11">
      <c r="A53" s="69"/>
      <c r="B53" s="63"/>
      <c r="C53" s="121"/>
      <c r="D53" s="63"/>
      <c r="E53" s="141"/>
    </row>
    <row r="54" spans="1:11">
      <c r="A54" s="350" t="s">
        <v>183</v>
      </c>
      <c r="B54" s="331"/>
      <c r="C54" s="331"/>
      <c r="D54" s="57"/>
      <c r="E54" s="100"/>
    </row>
    <row r="55" spans="1:11">
      <c r="A55" s="69" t="s">
        <v>212</v>
      </c>
      <c r="B55" s="63"/>
      <c r="C55" s="140">
        <v>60821341.109999999</v>
      </c>
      <c r="D55" s="357">
        <f>SUM(C55:C57)</f>
        <v>61703792.009999998</v>
      </c>
      <c r="E55" s="141"/>
    </row>
    <row r="56" spans="1:11">
      <c r="A56" s="69" t="s">
        <v>213</v>
      </c>
      <c r="B56" s="63"/>
      <c r="C56" s="140">
        <v>482476.62</v>
      </c>
      <c r="D56" s="357"/>
      <c r="E56" s="141"/>
    </row>
    <row r="57" spans="1:11">
      <c r="A57" s="69" t="s">
        <v>214</v>
      </c>
      <c r="B57" s="63"/>
      <c r="C57" s="140">
        <v>399974.28</v>
      </c>
      <c r="D57" s="357"/>
      <c r="E57" s="141"/>
    </row>
    <row r="58" spans="1:11">
      <c r="A58" s="69"/>
      <c r="B58" s="63"/>
      <c r="C58" s="121"/>
      <c r="D58" s="111"/>
      <c r="E58" s="141"/>
    </row>
    <row r="59" spans="1:11">
      <c r="A59" s="69"/>
      <c r="B59" s="63" t="s">
        <v>259</v>
      </c>
      <c r="C59" s="176"/>
      <c r="D59" s="102">
        <f>D52-D55</f>
        <v>8086852.2100000009</v>
      </c>
      <c r="E59" s="141"/>
    </row>
    <row r="60" spans="1:11" ht="13.5" thickBot="1">
      <c r="A60" s="147"/>
      <c r="B60" s="148"/>
      <c r="C60" s="163"/>
      <c r="D60" s="119"/>
      <c r="E60" s="164"/>
    </row>
    <row r="61" spans="1:11">
      <c r="A61" s="63"/>
      <c r="B61" s="63"/>
      <c r="C61" s="142"/>
      <c r="D61" s="63"/>
      <c r="E61" s="121"/>
    </row>
    <row r="62" spans="1:11">
      <c r="A62" s="63"/>
      <c r="B62" s="63"/>
      <c r="C62" s="97"/>
      <c r="D62" s="63"/>
    </row>
    <row r="63" spans="1:11">
      <c r="A63" s="63"/>
      <c r="B63" s="63"/>
      <c r="C63" s="97"/>
      <c r="D63" s="63"/>
    </row>
    <row r="67" spans="1:11" s="73" customFormat="1">
      <c r="A67" s="60"/>
      <c r="B67" s="60"/>
      <c r="C67" s="122"/>
      <c r="D67" s="60"/>
      <c r="F67" s="58"/>
      <c r="G67" s="58"/>
      <c r="H67" s="58"/>
      <c r="I67" s="58"/>
      <c r="J67" s="58"/>
      <c r="K67" s="58"/>
    </row>
    <row r="68" spans="1:11" s="73" customFormat="1">
      <c r="A68" s="60"/>
      <c r="B68" s="60"/>
      <c r="C68" s="122"/>
      <c r="D68" s="60"/>
      <c r="F68" s="58"/>
      <c r="G68" s="58"/>
      <c r="H68" s="58"/>
      <c r="I68" s="58"/>
      <c r="J68" s="58"/>
      <c r="K68" s="58"/>
    </row>
    <row r="69" spans="1:11" s="73" customFormat="1">
      <c r="A69" s="60"/>
      <c r="B69" s="60"/>
      <c r="C69" s="122"/>
      <c r="D69" s="60"/>
      <c r="F69" s="58"/>
      <c r="G69" s="58"/>
      <c r="H69" s="58"/>
      <c r="I69" s="58"/>
      <c r="J69" s="58"/>
      <c r="K69" s="58"/>
    </row>
    <row r="70" spans="1:11" s="73" customFormat="1">
      <c r="A70" s="60"/>
      <c r="B70" s="60"/>
      <c r="C70" s="122"/>
      <c r="D70" s="60"/>
      <c r="F70" s="58"/>
      <c r="G70" s="58"/>
      <c r="H70" s="58"/>
      <c r="I70" s="58"/>
      <c r="J70" s="58"/>
      <c r="K70" s="58"/>
    </row>
    <row r="71" spans="1:11" s="73" customFormat="1">
      <c r="A71" s="60"/>
      <c r="B71" s="60"/>
      <c r="C71" s="122"/>
      <c r="D71" s="60"/>
      <c r="F71" s="58"/>
      <c r="G71" s="58"/>
      <c r="H71" s="58"/>
      <c r="I71" s="58"/>
      <c r="J71" s="58"/>
      <c r="K71" s="58"/>
    </row>
  </sheetData>
  <mergeCells count="11">
    <mergeCell ref="A15:A18"/>
    <mergeCell ref="A2:E2"/>
    <mergeCell ref="A49:E49"/>
    <mergeCell ref="A54:C54"/>
    <mergeCell ref="A20:B20"/>
    <mergeCell ref="A21:A22"/>
    <mergeCell ref="D55:D57"/>
    <mergeCell ref="A3:E3"/>
    <mergeCell ref="A4:E4"/>
    <mergeCell ref="A6:B6"/>
    <mergeCell ref="A8:A1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topLeftCell="A43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2.140625" style="152" customWidth="1"/>
    <col min="5" max="5" width="12.140625" style="151" customWidth="1"/>
    <col min="6" max="16384" width="11.42578125" style="58"/>
  </cols>
  <sheetData>
    <row r="1" spans="1:5">
      <c r="A1" s="123"/>
      <c r="B1" s="123"/>
      <c r="C1" s="124"/>
      <c r="D1" s="123"/>
      <c r="E1" s="125"/>
    </row>
    <row r="2" spans="1:5">
      <c r="A2" s="343" t="s">
        <v>284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261</v>
      </c>
      <c r="B4" s="331"/>
      <c r="C4" s="331"/>
      <c r="D4" s="331"/>
      <c r="E4" s="331"/>
    </row>
    <row r="5" spans="1:5" s="60" customFormat="1" ht="13.5" customHeight="1">
      <c r="A5" s="59"/>
      <c r="B5" s="59"/>
      <c r="C5" s="59"/>
      <c r="D5" s="59"/>
      <c r="E5" s="59"/>
    </row>
    <row r="6" spans="1:5" s="60" customFormat="1" ht="14.25" customHeight="1" thickBot="1">
      <c r="A6" s="356" t="s">
        <v>4</v>
      </c>
      <c r="B6" s="356"/>
      <c r="C6" s="61" t="s">
        <v>311</v>
      </c>
      <c r="D6" s="61" t="s">
        <v>0</v>
      </c>
      <c r="E6" s="61" t="s">
        <v>311</v>
      </c>
    </row>
    <row r="7" spans="1:5" s="60" customFormat="1" ht="12.75" customHeight="1">
      <c r="A7" s="62" t="s">
        <v>166</v>
      </c>
      <c r="B7" s="63"/>
      <c r="C7" s="64"/>
      <c r="D7" s="65" t="s">
        <v>240</v>
      </c>
      <c r="E7" s="128"/>
    </row>
    <row r="8" spans="1:5" s="60" customFormat="1" ht="12.75" customHeight="1">
      <c r="A8" s="327" t="s">
        <v>6</v>
      </c>
      <c r="B8" s="63" t="s">
        <v>234</v>
      </c>
      <c r="C8" s="68">
        <v>38375528.289999999</v>
      </c>
      <c r="D8" s="69" t="s">
        <v>67</v>
      </c>
      <c r="E8" s="68">
        <v>372934.36</v>
      </c>
    </row>
    <row r="9" spans="1:5" s="60" customFormat="1" ht="12.75" customHeight="1">
      <c r="A9" s="327"/>
      <c r="B9" s="63" t="s">
        <v>8</v>
      </c>
      <c r="C9" s="68">
        <v>1058868.2</v>
      </c>
      <c r="D9" s="69" t="s">
        <v>241</v>
      </c>
      <c r="E9" s="68">
        <v>2104042.48</v>
      </c>
    </row>
    <row r="10" spans="1:5" s="60" customFormat="1" ht="12.75" customHeight="1" thickBot="1">
      <c r="A10" s="327"/>
      <c r="B10" s="63" t="s">
        <v>235</v>
      </c>
      <c r="C10" s="68">
        <v>6422453.1200000001</v>
      </c>
      <c r="D10" s="69" t="s">
        <v>242</v>
      </c>
      <c r="E10" s="68">
        <v>249184.45</v>
      </c>
    </row>
    <row r="11" spans="1:5" s="60" customFormat="1" ht="12.75" customHeight="1">
      <c r="A11" s="327"/>
      <c r="B11" s="63" t="s">
        <v>236</v>
      </c>
      <c r="C11" s="68">
        <v>942611.24</v>
      </c>
      <c r="D11" s="71"/>
      <c r="E11" s="64">
        <f>SUM(E7:E10)</f>
        <v>2726161.29</v>
      </c>
    </row>
    <row r="12" spans="1:5" s="60" customFormat="1" ht="12.75" customHeight="1">
      <c r="A12" s="327"/>
      <c r="B12" s="63" t="s">
        <v>237</v>
      </c>
      <c r="C12" s="68">
        <v>416924.48</v>
      </c>
      <c r="D12" s="62" t="s">
        <v>243</v>
      </c>
      <c r="E12" s="68"/>
    </row>
    <row r="13" spans="1:5" s="60" customFormat="1" ht="12" thickBot="1">
      <c r="A13" s="327"/>
      <c r="B13" s="63" t="s">
        <v>238</v>
      </c>
      <c r="C13" s="68">
        <v>52602.12</v>
      </c>
      <c r="D13" s="74" t="s">
        <v>244</v>
      </c>
      <c r="E13" s="68"/>
    </row>
    <row r="14" spans="1:5" s="60" customFormat="1" thickTop="1" thickBot="1">
      <c r="A14" s="327"/>
      <c r="B14" s="75" t="s">
        <v>15</v>
      </c>
      <c r="C14" s="76">
        <f>SUM(C8:C13)</f>
        <v>47268987.449999996</v>
      </c>
      <c r="D14" s="69" t="s">
        <v>245</v>
      </c>
      <c r="E14" s="68">
        <v>514674.32</v>
      </c>
    </row>
    <row r="15" spans="1:5" s="60" customFormat="1" thickTop="1" thickBot="1">
      <c r="A15" s="327" t="s">
        <v>16</v>
      </c>
      <c r="B15" s="77" t="s">
        <v>239</v>
      </c>
      <c r="C15" s="68">
        <v>62145904</v>
      </c>
      <c r="D15" s="69" t="s">
        <v>246</v>
      </c>
      <c r="E15" s="68">
        <v>127925.52</v>
      </c>
    </row>
    <row r="16" spans="1:5" s="60" customFormat="1" ht="12" thickTop="1">
      <c r="A16" s="327"/>
      <c r="B16" s="78" t="s">
        <v>10</v>
      </c>
      <c r="C16" s="68">
        <v>3115765</v>
      </c>
      <c r="D16" s="74" t="s">
        <v>116</v>
      </c>
      <c r="E16" s="154">
        <f>SUM(E14:E15)</f>
        <v>642599.84</v>
      </c>
    </row>
    <row r="17" spans="1:5" s="60" customFormat="1" ht="13.5" customHeight="1" thickBot="1">
      <c r="A17" s="327"/>
      <c r="B17" s="80" t="s">
        <v>175</v>
      </c>
      <c r="C17" s="68">
        <v>230341.6</v>
      </c>
      <c r="D17" s="69" t="s">
        <v>245</v>
      </c>
      <c r="E17" s="68">
        <v>6155968.5499999998</v>
      </c>
    </row>
    <row r="18" spans="1:5" s="60" customFormat="1" thickTop="1" thickBot="1">
      <c r="A18" s="327"/>
      <c r="B18" s="81" t="s">
        <v>18</v>
      </c>
      <c r="C18" s="82">
        <f>SUM(C15:C17)</f>
        <v>65492010.600000001</v>
      </c>
      <c r="D18" s="69" t="s">
        <v>246</v>
      </c>
      <c r="E18" s="68">
        <v>1499898.5</v>
      </c>
    </row>
    <row r="19" spans="1:5" s="60" customFormat="1" thickTop="1" thickBot="1">
      <c r="A19" s="83"/>
      <c r="B19" s="75" t="s">
        <v>23</v>
      </c>
      <c r="C19" s="84">
        <f>C14+C18</f>
        <v>112760998.05</v>
      </c>
      <c r="D19" s="69"/>
      <c r="E19" s="154">
        <f>SUM(E17:E18)</f>
        <v>7655867.0499999998</v>
      </c>
    </row>
    <row r="20" spans="1:5" s="60" customFormat="1" thickTop="1" thickBot="1">
      <c r="A20" s="352"/>
      <c r="B20" s="353"/>
      <c r="C20" s="87"/>
      <c r="D20" s="71" t="s">
        <v>247</v>
      </c>
      <c r="E20" s="155">
        <f>E11+E16+E19</f>
        <v>11024628.18</v>
      </c>
    </row>
    <row r="21" spans="1:5" s="60" customFormat="1" ht="15.75" customHeight="1" thickTop="1">
      <c r="A21" s="344" t="s">
        <v>203</v>
      </c>
      <c r="B21" s="63" t="s">
        <v>204</v>
      </c>
      <c r="C21" s="89">
        <v>396824.17</v>
      </c>
      <c r="D21" s="62" t="s">
        <v>248</v>
      </c>
      <c r="E21" s="68"/>
    </row>
    <row r="22" spans="1:5" s="60" customFormat="1" ht="15.75" customHeight="1">
      <c r="A22" s="344"/>
      <c r="B22" s="63"/>
      <c r="C22" s="90"/>
      <c r="D22" s="69" t="s">
        <v>249</v>
      </c>
      <c r="E22" s="68">
        <v>1987157.45</v>
      </c>
    </row>
    <row r="23" spans="1:5" s="60" customFormat="1" ht="12" customHeight="1">
      <c r="A23" s="69"/>
      <c r="B23" s="57"/>
      <c r="C23" s="89"/>
      <c r="D23" s="69" t="s">
        <v>76</v>
      </c>
      <c r="E23" s="68">
        <v>554470.99</v>
      </c>
    </row>
    <row r="24" spans="1:5" s="60" customFormat="1" ht="11.25">
      <c r="A24" s="91"/>
      <c r="B24" s="57"/>
      <c r="C24" s="89"/>
      <c r="D24" s="69" t="s">
        <v>77</v>
      </c>
      <c r="E24" s="68">
        <v>5395913.46</v>
      </c>
    </row>
    <row r="25" spans="1:5" s="60" customFormat="1" ht="11.25">
      <c r="A25" s="69"/>
      <c r="B25" s="63"/>
      <c r="C25" s="89"/>
      <c r="D25" s="69" t="s">
        <v>78</v>
      </c>
      <c r="E25" s="68">
        <v>174875.14</v>
      </c>
    </row>
    <row r="26" spans="1:5" s="60" customFormat="1" ht="11.25">
      <c r="A26" s="69"/>
      <c r="B26" s="63"/>
      <c r="C26" s="89"/>
      <c r="D26" s="69" t="s">
        <v>218</v>
      </c>
      <c r="E26" s="68">
        <v>259602.77</v>
      </c>
    </row>
    <row r="27" spans="1:5" s="60" customFormat="1" ht="11.25">
      <c r="A27" s="69"/>
      <c r="B27" s="63"/>
      <c r="C27" s="89"/>
      <c r="D27" s="69" t="s">
        <v>219</v>
      </c>
      <c r="E27" s="68">
        <v>408772.4</v>
      </c>
    </row>
    <row r="28" spans="1:5" s="60" customFormat="1" ht="11.25">
      <c r="A28" s="69"/>
      <c r="B28" s="63"/>
      <c r="C28" s="89"/>
      <c r="D28" s="69" t="s">
        <v>220</v>
      </c>
      <c r="E28" s="68">
        <v>360301.83</v>
      </c>
    </row>
    <row r="29" spans="1:5" s="60" customFormat="1" ht="12" thickBot="1">
      <c r="A29" s="69"/>
      <c r="B29" s="63"/>
      <c r="C29" s="89"/>
      <c r="D29" s="69"/>
      <c r="E29" s="156">
        <f>SUM(E22:E28)</f>
        <v>9141094.0399999991</v>
      </c>
    </row>
    <row r="30" spans="1:5" s="60" customFormat="1" ht="12" thickTop="1">
      <c r="A30" s="69"/>
      <c r="B30" s="63"/>
      <c r="C30" s="92"/>
      <c r="D30" s="69" t="s">
        <v>250</v>
      </c>
      <c r="E30" s="68">
        <v>448776.82</v>
      </c>
    </row>
    <row r="31" spans="1:5" s="60" customFormat="1" ht="11.25">
      <c r="A31" s="69"/>
      <c r="B31" s="63"/>
      <c r="C31" s="92"/>
      <c r="D31" s="69" t="s">
        <v>251</v>
      </c>
      <c r="E31" s="68">
        <v>640691.43999999994</v>
      </c>
    </row>
    <row r="32" spans="1:5" s="60" customFormat="1" ht="12" thickBot="1">
      <c r="A32" s="69"/>
      <c r="B32" s="63"/>
      <c r="C32" s="92"/>
      <c r="D32" s="69" t="s">
        <v>252</v>
      </c>
      <c r="E32" s="68">
        <v>34063.550000000003</v>
      </c>
    </row>
    <row r="33" spans="1:11" s="60" customFormat="1" ht="11.25">
      <c r="A33" s="69"/>
      <c r="B33" s="63"/>
      <c r="C33" s="89"/>
      <c r="D33" s="71" t="s">
        <v>254</v>
      </c>
      <c r="E33" s="64">
        <f>SUM(E30:E32)+E29</f>
        <v>10264625.85</v>
      </c>
      <c r="F33" s="63"/>
    </row>
    <row r="34" spans="1:11" s="60" customFormat="1" ht="11.25">
      <c r="A34" s="69"/>
      <c r="B34" s="63"/>
      <c r="C34" s="92"/>
      <c r="D34" s="62" t="s">
        <v>255</v>
      </c>
      <c r="E34" s="68"/>
      <c r="F34" s="63"/>
    </row>
    <row r="35" spans="1:11" s="60" customFormat="1" ht="11.25">
      <c r="A35" s="69"/>
      <c r="B35" s="63"/>
      <c r="C35" s="92"/>
      <c r="D35" s="69" t="s">
        <v>74</v>
      </c>
      <c r="E35" s="68">
        <v>652432.35</v>
      </c>
    </row>
    <row r="36" spans="1:11" s="60" customFormat="1" ht="11.25">
      <c r="A36" s="69"/>
      <c r="B36" s="63"/>
      <c r="C36" s="92"/>
      <c r="D36" s="69" t="s">
        <v>76</v>
      </c>
      <c r="E36" s="68">
        <v>78428.649999999994</v>
      </c>
    </row>
    <row r="37" spans="1:11" s="60" customFormat="1" ht="11.25">
      <c r="A37" s="69"/>
      <c r="B37" s="63"/>
      <c r="C37" s="89"/>
      <c r="D37" s="69" t="s">
        <v>85</v>
      </c>
      <c r="E37" s="68">
        <v>2225609.1800000002</v>
      </c>
    </row>
    <row r="38" spans="1:11" s="60" customFormat="1" ht="11.25">
      <c r="A38" s="69"/>
      <c r="B38" s="63"/>
      <c r="C38" s="89"/>
      <c r="D38" s="69" t="s">
        <v>221</v>
      </c>
      <c r="E38" s="68">
        <v>6001944.6100000003</v>
      </c>
    </row>
    <row r="39" spans="1:11" s="60" customFormat="1" ht="12.75" customHeight="1" thickBot="1">
      <c r="A39" s="69"/>
      <c r="B39" s="63"/>
      <c r="C39" s="89"/>
      <c r="D39" s="69" t="s">
        <v>87</v>
      </c>
      <c r="E39" s="68">
        <v>4652696.67</v>
      </c>
    </row>
    <row r="40" spans="1:11" s="60" customFormat="1" ht="12.75" customHeight="1" thickTop="1">
      <c r="A40" s="69"/>
      <c r="B40" s="63"/>
      <c r="C40" s="89"/>
      <c r="D40" s="71" t="s">
        <v>253</v>
      </c>
      <c r="E40" s="154">
        <f>SUM(E34:E39)</f>
        <v>13611111.460000001</v>
      </c>
    </row>
    <row r="41" spans="1:11" s="60" customFormat="1" ht="12.75" customHeight="1">
      <c r="A41" s="69"/>
      <c r="B41" s="63"/>
      <c r="C41" s="89"/>
      <c r="D41" s="62" t="s">
        <v>1</v>
      </c>
      <c r="E41" s="68"/>
    </row>
    <row r="42" spans="1:11" s="60" customFormat="1" ht="12.75" customHeight="1">
      <c r="A42" s="69"/>
      <c r="B42" s="63"/>
      <c r="C42" s="89"/>
      <c r="D42" s="69" t="s">
        <v>256</v>
      </c>
      <c r="E42" s="68">
        <v>2133340.02</v>
      </c>
    </row>
    <row r="43" spans="1:11" s="60" customFormat="1" ht="12.75" customHeight="1">
      <c r="A43" s="69"/>
      <c r="B43" s="63"/>
      <c r="C43" s="89"/>
      <c r="D43" s="69" t="s">
        <v>155</v>
      </c>
      <c r="E43" s="68">
        <v>138656.06</v>
      </c>
    </row>
    <row r="44" spans="1:11" s="60" customFormat="1" ht="12.75" customHeight="1">
      <c r="A44" s="69"/>
      <c r="B44" s="63"/>
      <c r="C44" s="89"/>
      <c r="D44" s="71" t="s">
        <v>257</v>
      </c>
      <c r="E44" s="89">
        <f>E42+E43</f>
        <v>2271996.08</v>
      </c>
    </row>
    <row r="45" spans="1:11" s="60" customFormat="1" ht="11.25">
      <c r="A45" s="69"/>
      <c r="B45" s="63"/>
      <c r="C45" s="89"/>
      <c r="D45" s="69" t="s">
        <v>258</v>
      </c>
      <c r="E45" s="157">
        <v>1465985.53</v>
      </c>
    </row>
    <row r="46" spans="1:11" s="60" customFormat="1" ht="12" thickBot="1">
      <c r="A46" s="69"/>
      <c r="B46" s="63"/>
      <c r="C46" s="89"/>
      <c r="D46" s="71"/>
      <c r="E46" s="89"/>
    </row>
    <row r="47" spans="1:11" ht="13.5" thickBot="1">
      <c r="A47" s="366" t="s">
        <v>292</v>
      </c>
      <c r="B47" s="367"/>
      <c r="C47" s="95">
        <f>C19+C21</f>
        <v>113157822.22</v>
      </c>
      <c r="D47" s="71" t="s">
        <v>280</v>
      </c>
      <c r="E47" s="95">
        <f>E11+E16+E19+E33+E40+E44+E45</f>
        <v>38638347.100000001</v>
      </c>
      <c r="F47" s="60"/>
      <c r="G47" s="60"/>
      <c r="H47" s="60"/>
      <c r="I47" s="60"/>
      <c r="J47" s="60"/>
    </row>
    <row r="48" spans="1:11">
      <c r="A48" s="69"/>
      <c r="B48" s="63"/>
      <c r="C48" s="97"/>
      <c r="D48" s="98"/>
      <c r="E48" s="99"/>
      <c r="F48" s="63"/>
      <c r="G48" s="63"/>
      <c r="H48" s="63"/>
      <c r="I48" s="60"/>
      <c r="K48" s="104"/>
    </row>
    <row r="49" spans="1:11">
      <c r="A49" s="69"/>
      <c r="B49" s="63"/>
      <c r="C49" s="97"/>
      <c r="D49" s="98"/>
      <c r="E49" s="99"/>
      <c r="F49" s="63"/>
      <c r="G49" s="63"/>
      <c r="H49" s="63"/>
      <c r="I49" s="60"/>
      <c r="K49" s="104"/>
    </row>
    <row r="50" spans="1:11">
      <c r="A50" s="350" t="s">
        <v>192</v>
      </c>
      <c r="B50" s="331"/>
      <c r="C50" s="331"/>
      <c r="D50" s="331"/>
      <c r="E50" s="359"/>
      <c r="F50" s="63"/>
      <c r="G50" s="63"/>
      <c r="H50" s="63"/>
      <c r="I50" s="63"/>
      <c r="J50" s="104"/>
      <c r="K50" s="104"/>
    </row>
    <row r="51" spans="1:11">
      <c r="A51" s="158"/>
      <c r="B51" s="137" t="str">
        <f>A47</f>
        <v xml:space="preserve">TOTAL GENERAL DE LOS PRODUCTOS </v>
      </c>
      <c r="C51" s="121"/>
      <c r="D51" s="102">
        <f>C47</f>
        <v>113157822.22</v>
      </c>
      <c r="E51" s="138"/>
      <c r="F51" s="63"/>
      <c r="G51" s="63"/>
      <c r="H51" s="63"/>
      <c r="I51" s="63"/>
      <c r="J51" s="104"/>
      <c r="K51" s="104"/>
    </row>
    <row r="52" spans="1:11">
      <c r="A52" s="69"/>
      <c r="B52" s="102" t="str">
        <f>D47</f>
        <v>TOTAL GENERAL DE LOS GASTOS</v>
      </c>
      <c r="C52" s="121"/>
      <c r="D52" s="106">
        <f>E47</f>
        <v>38638347.100000001</v>
      </c>
      <c r="E52" s="138"/>
      <c r="F52" s="104"/>
      <c r="G52" s="63"/>
      <c r="H52" s="104"/>
      <c r="I52" s="63"/>
      <c r="J52" s="104"/>
    </row>
    <row r="53" spans="1:11">
      <c r="A53" s="159"/>
      <c r="B53" s="137" t="s">
        <v>262</v>
      </c>
      <c r="C53" s="125"/>
      <c r="D53" s="102">
        <f>D51-D52</f>
        <v>74519475.120000005</v>
      </c>
      <c r="E53" s="139"/>
      <c r="F53" s="104"/>
      <c r="G53" s="60"/>
      <c r="I53" s="104"/>
      <c r="J53" s="104"/>
    </row>
    <row r="54" spans="1:11">
      <c r="A54" s="160"/>
      <c r="B54" s="123"/>
      <c r="C54" s="125"/>
      <c r="D54" s="123"/>
      <c r="E54" s="139"/>
      <c r="F54" s="104"/>
    </row>
    <row r="55" spans="1:11">
      <c r="A55" s="350" t="s">
        <v>183</v>
      </c>
      <c r="B55" s="331"/>
      <c r="C55" s="331"/>
      <c r="D55" s="161"/>
      <c r="E55" s="162"/>
      <c r="F55" s="104"/>
    </row>
    <row r="56" spans="1:11">
      <c r="A56" s="69" t="s">
        <v>212</v>
      </c>
      <c r="B56" s="63"/>
      <c r="C56" s="140">
        <v>60599113</v>
      </c>
      <c r="D56" s="357">
        <f>SUM(C56:C58)</f>
        <v>62374500.170000002</v>
      </c>
      <c r="E56" s="141"/>
      <c r="F56" s="104"/>
    </row>
    <row r="57" spans="1:11">
      <c r="A57" s="69" t="s">
        <v>213</v>
      </c>
      <c r="B57" s="63"/>
      <c r="C57" s="140">
        <v>388742.63</v>
      </c>
      <c r="D57" s="357"/>
      <c r="E57" s="141"/>
      <c r="F57" s="104"/>
    </row>
    <row r="58" spans="1:11">
      <c r="A58" s="69" t="s">
        <v>214</v>
      </c>
      <c r="B58" s="63"/>
      <c r="C58" s="140">
        <v>1386644.54</v>
      </c>
      <c r="D58" s="357"/>
      <c r="E58" s="141"/>
      <c r="F58" s="104"/>
    </row>
    <row r="59" spans="1:11">
      <c r="A59" s="69"/>
      <c r="B59" s="63"/>
      <c r="C59" s="121"/>
      <c r="D59" s="113"/>
      <c r="E59" s="141"/>
      <c r="F59" s="104"/>
    </row>
    <row r="60" spans="1:11">
      <c r="A60" s="365" t="s">
        <v>259</v>
      </c>
      <c r="B60" s="343"/>
      <c r="C60" s="343"/>
      <c r="D60" s="102">
        <f>D53-D56</f>
        <v>12144974.950000003</v>
      </c>
      <c r="E60" s="141"/>
      <c r="F60" s="104"/>
    </row>
    <row r="61" spans="1:11" ht="13.5" thickBot="1">
      <c r="A61" s="147"/>
      <c r="B61" s="148"/>
      <c r="C61" s="163"/>
      <c r="D61" s="119"/>
      <c r="E61" s="164"/>
      <c r="F61" s="104"/>
    </row>
    <row r="62" spans="1:11">
      <c r="A62" s="63"/>
      <c r="B62" s="63"/>
      <c r="C62" s="142"/>
      <c r="D62" s="63"/>
      <c r="E62" s="121"/>
      <c r="F62" s="104"/>
    </row>
    <row r="63" spans="1:11">
      <c r="A63" s="63"/>
      <c r="B63" s="63"/>
      <c r="C63" s="97"/>
      <c r="D63" s="63"/>
      <c r="E63" s="121"/>
      <c r="F63" s="104"/>
    </row>
    <row r="64" spans="1:11">
      <c r="A64" s="123"/>
      <c r="B64" s="123"/>
      <c r="C64" s="124"/>
      <c r="D64" s="123"/>
      <c r="E64" s="125"/>
      <c r="F64" s="104"/>
    </row>
    <row r="65" spans="1:11">
      <c r="A65" s="123"/>
      <c r="B65" s="123"/>
      <c r="C65" s="124"/>
      <c r="D65" s="123"/>
      <c r="E65" s="125"/>
      <c r="F65" s="104"/>
    </row>
    <row r="66" spans="1:11">
      <c r="A66" s="123"/>
      <c r="B66" s="123"/>
      <c r="C66" s="124"/>
      <c r="D66" s="123"/>
      <c r="E66" s="125"/>
      <c r="F66" s="104"/>
    </row>
    <row r="68" spans="1:11" s="73" customFormat="1">
      <c r="A68" s="152"/>
      <c r="B68" s="152"/>
      <c r="C68" s="153"/>
      <c r="D68" s="152"/>
      <c r="E68" s="151"/>
      <c r="F68" s="58"/>
      <c r="G68" s="58"/>
      <c r="H68" s="58"/>
      <c r="I68" s="58"/>
      <c r="J68" s="58"/>
      <c r="K68" s="58"/>
    </row>
    <row r="69" spans="1:11" s="73" customFormat="1">
      <c r="A69" s="152"/>
      <c r="B69" s="152"/>
      <c r="C69" s="153"/>
      <c r="D69" s="152"/>
      <c r="E69" s="151"/>
      <c r="F69" s="58"/>
      <c r="G69" s="58"/>
      <c r="H69" s="58"/>
      <c r="I69" s="58"/>
      <c r="J69" s="58"/>
      <c r="K69" s="58"/>
    </row>
    <row r="70" spans="1:11" s="73" customFormat="1">
      <c r="A70" s="152"/>
      <c r="B70" s="152"/>
      <c r="C70" s="153"/>
      <c r="D70" s="152"/>
      <c r="E70" s="151"/>
      <c r="F70" s="58"/>
      <c r="G70" s="58"/>
      <c r="H70" s="58"/>
      <c r="I70" s="58"/>
      <c r="J70" s="58"/>
      <c r="K70" s="58"/>
    </row>
    <row r="71" spans="1:11" s="73" customFormat="1">
      <c r="A71" s="152"/>
      <c r="B71" s="152"/>
      <c r="C71" s="153"/>
      <c r="D71" s="152"/>
      <c r="E71" s="151"/>
      <c r="F71" s="58"/>
      <c r="G71" s="58"/>
      <c r="H71" s="58"/>
      <c r="I71" s="58"/>
      <c r="J71" s="58"/>
      <c r="K71" s="58"/>
    </row>
    <row r="72" spans="1:11" s="73" customFormat="1">
      <c r="A72" s="152"/>
      <c r="B72" s="152"/>
      <c r="C72" s="153"/>
      <c r="D72" s="152"/>
      <c r="E72" s="151"/>
      <c r="F72" s="58"/>
      <c r="G72" s="58"/>
      <c r="H72" s="58"/>
      <c r="I72" s="58"/>
      <c r="J72" s="58"/>
      <c r="K72" s="58"/>
    </row>
  </sheetData>
  <mergeCells count="13">
    <mergeCell ref="A6:B6"/>
    <mergeCell ref="A8:A14"/>
    <mergeCell ref="A15:A18"/>
    <mergeCell ref="A60:C60"/>
    <mergeCell ref="A20:B20"/>
    <mergeCell ref="A21:A22"/>
    <mergeCell ref="D56:D58"/>
    <mergeCell ref="A2:E2"/>
    <mergeCell ref="A50:E50"/>
    <mergeCell ref="A47:B47"/>
    <mergeCell ref="A55:C55"/>
    <mergeCell ref="A3:E3"/>
    <mergeCell ref="A4:E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1"/>
  <sheetViews>
    <sheetView showGridLines="0" topLeftCell="A37" workbookViewId="0">
      <selection activeCell="L17" sqref="L17"/>
    </sheetView>
  </sheetViews>
  <sheetFormatPr defaultColWidth="11.42578125" defaultRowHeight="12.75"/>
  <cols>
    <col min="1" max="1" width="19.140625" style="152" customWidth="1"/>
    <col min="2" max="2" width="32" style="152" customWidth="1"/>
    <col min="3" max="3" width="12.7109375" style="153" customWidth="1"/>
    <col min="4" max="4" width="62.140625" style="152" customWidth="1"/>
    <col min="5" max="5" width="12.140625" style="151" customWidth="1"/>
    <col min="6" max="16384" width="11.42578125" style="58"/>
  </cols>
  <sheetData>
    <row r="1" spans="1:5">
      <c r="A1" s="123"/>
      <c r="B1" s="123"/>
      <c r="C1" s="124"/>
      <c r="D1" s="123"/>
      <c r="E1" s="125"/>
    </row>
    <row r="2" spans="1:5">
      <c r="A2" s="343" t="s">
        <v>293</v>
      </c>
      <c r="B2" s="343"/>
      <c r="C2" s="343"/>
      <c r="D2" s="343"/>
      <c r="E2" s="343"/>
    </row>
    <row r="3" spans="1:5" s="60" customFormat="1" ht="13.5" customHeight="1">
      <c r="A3" s="331" t="s">
        <v>25</v>
      </c>
      <c r="B3" s="331"/>
      <c r="C3" s="331"/>
      <c r="D3" s="331"/>
      <c r="E3" s="331"/>
    </row>
    <row r="4" spans="1:5" s="60" customFormat="1" ht="13.5" customHeight="1">
      <c r="A4" s="331" t="s">
        <v>263</v>
      </c>
      <c r="B4" s="331"/>
      <c r="C4" s="331"/>
      <c r="D4" s="331"/>
      <c r="E4" s="331"/>
    </row>
    <row r="5" spans="1:5" s="60" customFormat="1" ht="13.5" customHeight="1">
      <c r="A5" s="59"/>
      <c r="B5" s="59"/>
      <c r="C5" s="59"/>
      <c r="D5" s="59"/>
      <c r="E5" s="59"/>
    </row>
    <row r="6" spans="1:5" s="60" customFormat="1" ht="14.25" customHeight="1" thickBot="1">
      <c r="A6" s="356" t="s">
        <v>4</v>
      </c>
      <c r="B6" s="356"/>
      <c r="C6" s="61" t="s">
        <v>311</v>
      </c>
      <c r="D6" s="61" t="s">
        <v>0</v>
      </c>
      <c r="E6" s="61" t="s">
        <v>311</v>
      </c>
    </row>
    <row r="7" spans="1:5" s="60" customFormat="1" ht="12.75" customHeight="1">
      <c r="A7" s="126" t="s">
        <v>166</v>
      </c>
      <c r="B7" s="127"/>
      <c r="C7" s="64"/>
      <c r="D7" s="65" t="s">
        <v>240</v>
      </c>
      <c r="E7" s="128"/>
    </row>
    <row r="8" spans="1:5" s="60" customFormat="1" ht="12.75" customHeight="1">
      <c r="A8" s="327" t="s">
        <v>6</v>
      </c>
      <c r="B8" s="63" t="s">
        <v>234</v>
      </c>
      <c r="C8" s="70">
        <v>39766025.039999999</v>
      </c>
      <c r="D8" s="69" t="s">
        <v>67</v>
      </c>
      <c r="E8" s="70">
        <v>372933.36</v>
      </c>
    </row>
    <row r="9" spans="1:5" s="60" customFormat="1" ht="12.75" customHeight="1">
      <c r="A9" s="327"/>
      <c r="B9" s="63" t="s">
        <v>8</v>
      </c>
      <c r="C9" s="70">
        <v>974154.75</v>
      </c>
      <c r="D9" s="69" t="s">
        <v>241</v>
      </c>
      <c r="E9" s="70">
        <v>2000284.12</v>
      </c>
    </row>
    <row r="10" spans="1:5" s="60" customFormat="1" ht="12.75" customHeight="1" thickBot="1">
      <c r="A10" s="327"/>
      <c r="B10" s="63" t="s">
        <v>235</v>
      </c>
      <c r="C10" s="70">
        <v>10244677.26</v>
      </c>
      <c r="D10" s="69" t="s">
        <v>242</v>
      </c>
      <c r="E10" s="70">
        <v>393139.77</v>
      </c>
    </row>
    <row r="11" spans="1:5" s="60" customFormat="1" ht="12.75" customHeight="1">
      <c r="A11" s="327"/>
      <c r="B11" s="63" t="s">
        <v>236</v>
      </c>
      <c r="C11" s="70">
        <v>934086.1</v>
      </c>
      <c r="D11" s="71"/>
      <c r="E11" s="72">
        <f>SUM(E7:E10)</f>
        <v>2766357.25</v>
      </c>
    </row>
    <row r="12" spans="1:5" s="60" customFormat="1" ht="12.75" customHeight="1">
      <c r="A12" s="327"/>
      <c r="B12" s="63" t="s">
        <v>237</v>
      </c>
      <c r="C12" s="70">
        <v>1808096.22</v>
      </c>
      <c r="D12" s="62" t="s">
        <v>243</v>
      </c>
      <c r="E12" s="70"/>
    </row>
    <row r="13" spans="1:5" s="60" customFormat="1" ht="12" thickBot="1">
      <c r="A13" s="327"/>
      <c r="B13" s="63" t="s">
        <v>238</v>
      </c>
      <c r="C13" s="70">
        <v>66352.539999999994</v>
      </c>
      <c r="D13" s="74" t="s">
        <v>244</v>
      </c>
      <c r="E13" s="70"/>
    </row>
    <row r="14" spans="1:5" s="60" customFormat="1" thickTop="1" thickBot="1">
      <c r="A14" s="327"/>
      <c r="B14" s="75" t="s">
        <v>15</v>
      </c>
      <c r="C14" s="129">
        <f>SUM(C8:C13)</f>
        <v>53793391.909999996</v>
      </c>
      <c r="D14" s="69" t="s">
        <v>245</v>
      </c>
      <c r="E14" s="70">
        <v>522475.85</v>
      </c>
    </row>
    <row r="15" spans="1:5" s="60" customFormat="1" thickTop="1" thickBot="1">
      <c r="A15" s="327" t="s">
        <v>16</v>
      </c>
      <c r="B15" s="77" t="s">
        <v>239</v>
      </c>
      <c r="C15" s="70">
        <v>75419290.030000001</v>
      </c>
      <c r="D15" s="69" t="s">
        <v>246</v>
      </c>
      <c r="E15" s="70">
        <v>134077.25</v>
      </c>
    </row>
    <row r="16" spans="1:5" s="60" customFormat="1" ht="12" thickTop="1">
      <c r="A16" s="327"/>
      <c r="B16" s="78" t="s">
        <v>10</v>
      </c>
      <c r="C16" s="70">
        <v>3382157</v>
      </c>
      <c r="D16" s="74" t="s">
        <v>116</v>
      </c>
      <c r="E16" s="79">
        <f>SUM(E14:E15)</f>
        <v>656553.1</v>
      </c>
    </row>
    <row r="17" spans="1:6" s="60" customFormat="1" ht="13.5" customHeight="1" thickBot="1">
      <c r="A17" s="327"/>
      <c r="B17" s="80" t="s">
        <v>175</v>
      </c>
      <c r="C17" s="70">
        <v>335005.88</v>
      </c>
      <c r="D17" s="69" t="s">
        <v>245</v>
      </c>
      <c r="E17" s="70">
        <v>6847493.4900000002</v>
      </c>
    </row>
    <row r="18" spans="1:6" s="60" customFormat="1" thickTop="1" thickBot="1">
      <c r="A18" s="327"/>
      <c r="B18" s="81" t="s">
        <v>18</v>
      </c>
      <c r="C18" s="130">
        <f>SUM(C15:C17)</f>
        <v>79136452.909999996</v>
      </c>
      <c r="D18" s="69" t="s">
        <v>246</v>
      </c>
      <c r="E18" s="70">
        <v>1911952.15</v>
      </c>
    </row>
    <row r="19" spans="1:6" s="60" customFormat="1" thickTop="1" thickBot="1">
      <c r="A19" s="83"/>
      <c r="B19" s="75" t="s">
        <v>23</v>
      </c>
      <c r="C19" s="131">
        <f>C14+C18</f>
        <v>132929844.81999999</v>
      </c>
      <c r="D19" s="69"/>
      <c r="E19" s="79">
        <f>SUM(E17:E18)</f>
        <v>8759445.6400000006</v>
      </c>
    </row>
    <row r="20" spans="1:6" s="60" customFormat="1" thickTop="1" thickBot="1">
      <c r="A20" s="352"/>
      <c r="B20" s="353"/>
      <c r="C20" s="132"/>
      <c r="D20" s="71" t="s">
        <v>247</v>
      </c>
      <c r="E20" s="88">
        <f>E11+E16+E19</f>
        <v>12182355.99</v>
      </c>
    </row>
    <row r="21" spans="1:6" s="60" customFormat="1" ht="15.75" customHeight="1" thickTop="1">
      <c r="A21" s="344" t="s">
        <v>203</v>
      </c>
      <c r="B21" s="63" t="s">
        <v>204</v>
      </c>
      <c r="C21" s="93">
        <v>303429.45</v>
      </c>
      <c r="D21" s="62" t="s">
        <v>248</v>
      </c>
      <c r="E21" s="70"/>
    </row>
    <row r="22" spans="1:6" s="60" customFormat="1" ht="15.75" customHeight="1">
      <c r="A22" s="344"/>
      <c r="B22" s="63"/>
      <c r="C22" s="133"/>
      <c r="D22" s="69" t="s">
        <v>249</v>
      </c>
      <c r="E22" s="70">
        <v>1995331.65</v>
      </c>
    </row>
    <row r="23" spans="1:6" s="60" customFormat="1" ht="12" customHeight="1">
      <c r="A23" s="363"/>
      <c r="B23" s="364"/>
      <c r="C23" s="89"/>
      <c r="D23" s="69" t="s">
        <v>76</v>
      </c>
      <c r="E23" s="70">
        <v>552084.31000000006</v>
      </c>
    </row>
    <row r="24" spans="1:6" s="60" customFormat="1" ht="11.25">
      <c r="A24" s="363"/>
      <c r="B24" s="364"/>
      <c r="C24" s="89"/>
      <c r="D24" s="69" t="s">
        <v>77</v>
      </c>
      <c r="E24" s="70">
        <v>5689474.9699999997</v>
      </c>
    </row>
    <row r="25" spans="1:6" s="60" customFormat="1" ht="11.25">
      <c r="A25" s="363"/>
      <c r="B25" s="364"/>
      <c r="C25" s="89"/>
      <c r="D25" s="69" t="s">
        <v>78</v>
      </c>
      <c r="E25" s="70">
        <v>183219.41</v>
      </c>
    </row>
    <row r="26" spans="1:6" s="60" customFormat="1" ht="11.25">
      <c r="A26" s="363"/>
      <c r="B26" s="364"/>
      <c r="C26" s="89"/>
      <c r="D26" s="69" t="s">
        <v>218</v>
      </c>
      <c r="E26" s="70">
        <v>231067.84</v>
      </c>
    </row>
    <row r="27" spans="1:6" s="60" customFormat="1" ht="11.25">
      <c r="A27" s="363"/>
      <c r="B27" s="364"/>
      <c r="C27" s="89"/>
      <c r="D27" s="69" t="s">
        <v>219</v>
      </c>
      <c r="E27" s="70">
        <v>502447.43</v>
      </c>
    </row>
    <row r="28" spans="1:6" s="60" customFormat="1" ht="11.25">
      <c r="A28" s="363"/>
      <c r="B28" s="364"/>
      <c r="C28" s="89"/>
      <c r="D28" s="69" t="s">
        <v>220</v>
      </c>
      <c r="E28" s="70">
        <v>433130.28</v>
      </c>
    </row>
    <row r="29" spans="1:6" s="60" customFormat="1" ht="11.25">
      <c r="A29" s="363"/>
      <c r="B29" s="364"/>
      <c r="C29" s="89"/>
      <c r="D29" s="69" t="s">
        <v>250</v>
      </c>
      <c r="E29" s="70">
        <v>176051.64</v>
      </c>
    </row>
    <row r="30" spans="1:6" s="60" customFormat="1" ht="11.25">
      <c r="A30" s="363"/>
      <c r="B30" s="364"/>
      <c r="C30" s="92"/>
      <c r="D30" s="69" t="s">
        <v>268</v>
      </c>
      <c r="E30" s="70">
        <v>187868.56</v>
      </c>
    </row>
    <row r="31" spans="1:6" s="60" customFormat="1" ht="12" thickBot="1">
      <c r="A31" s="363"/>
      <c r="B31" s="364"/>
      <c r="C31" s="92"/>
      <c r="D31" s="69" t="s">
        <v>265</v>
      </c>
      <c r="E31" s="70">
        <v>2116783.9500000002</v>
      </c>
    </row>
    <row r="32" spans="1:6" s="60" customFormat="1" ht="11.25">
      <c r="A32" s="363"/>
      <c r="B32" s="364"/>
      <c r="C32" s="92"/>
      <c r="D32" s="71" t="s">
        <v>254</v>
      </c>
      <c r="E32" s="72">
        <f>SUM(E22:E31)</f>
        <v>12067460.039999999</v>
      </c>
      <c r="F32" s="63"/>
    </row>
    <row r="33" spans="1:10" s="60" customFormat="1" ht="11.25">
      <c r="A33" s="363"/>
      <c r="B33" s="364"/>
      <c r="C33" s="89"/>
      <c r="D33" s="62" t="s">
        <v>255</v>
      </c>
      <c r="E33" s="70"/>
      <c r="F33" s="63"/>
    </row>
    <row r="34" spans="1:10" s="60" customFormat="1" ht="11.25">
      <c r="A34" s="363"/>
      <c r="B34" s="364"/>
      <c r="C34" s="92"/>
      <c r="D34" s="69" t="s">
        <v>74</v>
      </c>
      <c r="E34" s="70">
        <v>671975.35</v>
      </c>
    </row>
    <row r="35" spans="1:10" s="60" customFormat="1" ht="11.25">
      <c r="A35" s="363"/>
      <c r="B35" s="364"/>
      <c r="C35" s="92"/>
      <c r="D35" s="69" t="s">
        <v>76</v>
      </c>
      <c r="E35" s="70">
        <v>111513.41</v>
      </c>
    </row>
    <row r="36" spans="1:10" s="60" customFormat="1" ht="11.25">
      <c r="A36" s="363"/>
      <c r="B36" s="364"/>
      <c r="C36" s="92"/>
      <c r="D36" s="69" t="s">
        <v>85</v>
      </c>
      <c r="E36" s="70">
        <v>3083310.37</v>
      </c>
    </row>
    <row r="37" spans="1:10" s="60" customFormat="1" ht="11.25">
      <c r="A37" s="363"/>
      <c r="B37" s="364"/>
      <c r="C37" s="89"/>
      <c r="D37" s="69" t="s">
        <v>221</v>
      </c>
      <c r="E37" s="70">
        <v>8291005.6299999999</v>
      </c>
    </row>
    <row r="38" spans="1:10" s="60" customFormat="1" ht="12" thickBot="1">
      <c r="A38" s="363"/>
      <c r="B38" s="364"/>
      <c r="C38" s="89"/>
      <c r="D38" s="69" t="s">
        <v>87</v>
      </c>
      <c r="E38" s="70">
        <v>5849509.3200000003</v>
      </c>
    </row>
    <row r="39" spans="1:10" s="60" customFormat="1" ht="12.75" customHeight="1" thickTop="1">
      <c r="A39" s="363"/>
      <c r="B39" s="364"/>
      <c r="C39" s="89"/>
      <c r="D39" s="71" t="s">
        <v>253</v>
      </c>
      <c r="E39" s="79">
        <f>SUM(E33:E38)</f>
        <v>18007314.079999998</v>
      </c>
    </row>
    <row r="40" spans="1:10" s="60" customFormat="1" ht="12.75" customHeight="1">
      <c r="A40" s="363"/>
      <c r="B40" s="364"/>
      <c r="C40" s="89"/>
      <c r="D40" s="62" t="s">
        <v>1</v>
      </c>
      <c r="E40" s="70"/>
    </row>
    <row r="41" spans="1:10" s="60" customFormat="1" ht="12.75" customHeight="1">
      <c r="A41" s="363"/>
      <c r="B41" s="364"/>
      <c r="C41" s="89"/>
      <c r="D41" s="69" t="s">
        <v>256</v>
      </c>
      <c r="E41" s="70">
        <v>3409975.23</v>
      </c>
    </row>
    <row r="42" spans="1:10" s="60" customFormat="1" ht="12.75" customHeight="1">
      <c r="A42" s="363"/>
      <c r="B42" s="364"/>
      <c r="C42" s="89"/>
      <c r="D42" s="69" t="s">
        <v>155</v>
      </c>
      <c r="E42" s="70">
        <v>231687.45</v>
      </c>
    </row>
    <row r="43" spans="1:10" s="60" customFormat="1" ht="12.75" customHeight="1">
      <c r="A43" s="363"/>
      <c r="B43" s="364"/>
      <c r="C43" s="89"/>
      <c r="D43" s="71" t="s">
        <v>257</v>
      </c>
      <c r="E43" s="93">
        <f>E41+E42</f>
        <v>3641662.68</v>
      </c>
    </row>
    <row r="44" spans="1:10" s="60" customFormat="1" ht="12.75" customHeight="1">
      <c r="A44" s="363"/>
      <c r="B44" s="364"/>
      <c r="C44" s="89"/>
      <c r="D44" s="69" t="s">
        <v>258</v>
      </c>
      <c r="E44" s="94">
        <v>1217121.21</v>
      </c>
    </row>
    <row r="45" spans="1:10" s="60" customFormat="1" ht="11.25">
      <c r="A45" s="363"/>
      <c r="B45" s="364"/>
      <c r="C45" s="89"/>
      <c r="D45" s="69"/>
      <c r="E45" s="70"/>
    </row>
    <row r="46" spans="1:10" s="60" customFormat="1" ht="12" thickBot="1">
      <c r="A46" s="363"/>
      <c r="B46" s="364"/>
      <c r="C46" s="89"/>
      <c r="D46" s="71"/>
      <c r="E46" s="93"/>
    </row>
    <row r="47" spans="1:10" ht="13.5" thickBot="1">
      <c r="A47" s="69" t="s">
        <v>264</v>
      </c>
      <c r="B47" s="63"/>
      <c r="C47" s="95">
        <f>C19+C21</f>
        <v>133233274.27</v>
      </c>
      <c r="D47" s="71" t="s">
        <v>280</v>
      </c>
      <c r="E47" s="96">
        <f>E11+E16+E19+E32+E39+E43+E44</f>
        <v>47115914</v>
      </c>
      <c r="F47" s="60"/>
      <c r="G47" s="60"/>
      <c r="H47" s="60"/>
      <c r="I47" s="60"/>
      <c r="J47" s="60"/>
    </row>
    <row r="48" spans="1:10">
      <c r="A48" s="69"/>
      <c r="B48" s="63"/>
      <c r="C48" s="97"/>
      <c r="D48" s="134"/>
      <c r="E48" s="135"/>
      <c r="F48" s="60"/>
      <c r="G48" s="60"/>
      <c r="H48" s="60"/>
      <c r="I48" s="60"/>
      <c r="J48" s="60"/>
    </row>
    <row r="49" spans="1:11">
      <c r="A49" s="69"/>
      <c r="B49" s="63"/>
      <c r="C49" s="97"/>
      <c r="D49" s="98"/>
      <c r="E49" s="99"/>
      <c r="F49" s="63"/>
      <c r="G49" s="60"/>
      <c r="H49" s="63"/>
      <c r="I49" s="60"/>
      <c r="K49" s="104"/>
    </row>
    <row r="50" spans="1:11">
      <c r="A50" s="350" t="s">
        <v>192</v>
      </c>
      <c r="B50" s="331"/>
      <c r="C50" s="331"/>
      <c r="D50" s="331"/>
      <c r="E50" s="359"/>
      <c r="F50" s="63"/>
      <c r="G50" s="63"/>
      <c r="H50" s="63"/>
      <c r="I50" s="63"/>
      <c r="J50" s="104"/>
      <c r="K50" s="104"/>
    </row>
    <row r="51" spans="1:11">
      <c r="A51" s="136"/>
      <c r="B51" s="137" t="s">
        <v>290</v>
      </c>
      <c r="C51" s="121"/>
      <c r="D51" s="102">
        <f>C47</f>
        <v>133233274.27</v>
      </c>
      <c r="E51" s="138"/>
      <c r="F51" s="63"/>
      <c r="G51" s="63"/>
      <c r="H51" s="63"/>
      <c r="I51" s="63"/>
      <c r="J51" s="104"/>
      <c r="K51" s="104"/>
    </row>
    <row r="52" spans="1:11">
      <c r="A52" s="69"/>
      <c r="B52" s="102" t="str">
        <f>D47</f>
        <v>TOTAL GENERAL DE LOS GASTOS</v>
      </c>
      <c r="C52" s="121"/>
      <c r="D52" s="106">
        <f>E47</f>
        <v>47115914</v>
      </c>
      <c r="E52" s="138"/>
      <c r="F52" s="104"/>
      <c r="G52" s="63"/>
      <c r="H52" s="104"/>
      <c r="I52" s="63"/>
      <c r="J52" s="104"/>
    </row>
    <row r="53" spans="1:11">
      <c r="A53" s="136"/>
      <c r="B53" s="137" t="s">
        <v>262</v>
      </c>
      <c r="C53" s="121"/>
      <c r="D53" s="102">
        <f>D51-D52</f>
        <v>86117360.269999996</v>
      </c>
      <c r="E53" s="139"/>
      <c r="G53" s="63"/>
      <c r="I53" s="104"/>
      <c r="J53" s="104"/>
    </row>
    <row r="54" spans="1:11">
      <c r="A54" s="69"/>
      <c r="B54" s="63"/>
      <c r="C54" s="97"/>
      <c r="D54" s="63"/>
      <c r="E54" s="139"/>
      <c r="G54" s="60"/>
    </row>
    <row r="55" spans="1:11">
      <c r="A55" s="350" t="s">
        <v>183</v>
      </c>
      <c r="B55" s="331"/>
      <c r="C55" s="331"/>
      <c r="D55" s="59"/>
      <c r="E55" s="100"/>
    </row>
    <row r="56" spans="1:11">
      <c r="A56" s="69" t="s">
        <v>212</v>
      </c>
      <c r="B56" s="63"/>
      <c r="C56" s="140">
        <v>60603673</v>
      </c>
      <c r="D56" s="357">
        <f>SUM(C56:C58)</f>
        <v>62826769.600000001</v>
      </c>
      <c r="E56" s="141"/>
    </row>
    <row r="57" spans="1:11">
      <c r="A57" s="69" t="s">
        <v>213</v>
      </c>
      <c r="B57" s="63"/>
      <c r="C57" s="140">
        <v>1804414.24</v>
      </c>
      <c r="D57" s="357"/>
      <c r="E57" s="141"/>
    </row>
    <row r="58" spans="1:11">
      <c r="A58" s="69" t="s">
        <v>214</v>
      </c>
      <c r="B58" s="63"/>
      <c r="C58" s="140">
        <v>418682.36</v>
      </c>
      <c r="D58" s="357"/>
      <c r="E58" s="141"/>
    </row>
    <row r="59" spans="1:11">
      <c r="A59" s="69"/>
      <c r="B59" s="63"/>
      <c r="C59" s="121"/>
      <c r="D59" s="111"/>
      <c r="E59" s="141"/>
    </row>
    <row r="60" spans="1:11">
      <c r="A60" s="69"/>
      <c r="B60" s="63" t="s">
        <v>259</v>
      </c>
      <c r="C60" s="142"/>
      <c r="D60" s="102">
        <f>D53-D56</f>
        <v>23290590.669999994</v>
      </c>
      <c r="E60" s="141"/>
      <c r="F60" s="104"/>
      <c r="G60" s="104"/>
    </row>
    <row r="61" spans="1:11">
      <c r="A61" s="69"/>
      <c r="B61" s="63"/>
      <c r="C61" s="142"/>
      <c r="D61" s="143"/>
      <c r="E61" s="141"/>
      <c r="F61" s="104"/>
      <c r="G61" s="104"/>
    </row>
    <row r="62" spans="1:11">
      <c r="A62" s="144" t="s">
        <v>294</v>
      </c>
      <c r="B62" s="145"/>
      <c r="C62" s="146"/>
      <c r="D62" s="102">
        <v>2848991.31</v>
      </c>
      <c r="E62" s="141"/>
    </row>
    <row r="63" spans="1:11">
      <c r="A63" s="69" t="s">
        <v>295</v>
      </c>
      <c r="B63" s="63"/>
      <c r="C63" s="97"/>
      <c r="D63" s="106">
        <v>1616669.43</v>
      </c>
      <c r="E63" s="141"/>
    </row>
    <row r="64" spans="1:11" ht="13.5" thickBot="1">
      <c r="A64" s="147"/>
      <c r="B64" s="148"/>
      <c r="C64" s="149"/>
      <c r="D64" s="119">
        <f>SUM(D62:D63)</f>
        <v>4465660.74</v>
      </c>
      <c r="E64" s="150"/>
    </row>
    <row r="65" spans="1:11">
      <c r="A65" s="60"/>
      <c r="B65" s="60"/>
      <c r="C65" s="122"/>
      <c r="D65" s="60"/>
    </row>
    <row r="67" spans="1:11" s="73" customFormat="1">
      <c r="A67" s="152"/>
      <c r="B67" s="152"/>
      <c r="C67" s="153"/>
      <c r="D67" s="152"/>
      <c r="E67" s="151"/>
      <c r="F67" s="58"/>
      <c r="G67" s="58"/>
      <c r="H67" s="58"/>
      <c r="I67" s="58"/>
      <c r="J67" s="58"/>
      <c r="K67" s="58"/>
    </row>
    <row r="68" spans="1:11" s="73" customFormat="1">
      <c r="A68" s="152"/>
      <c r="B68" s="152"/>
      <c r="C68" s="153"/>
      <c r="D68" s="152"/>
      <c r="E68" s="151"/>
      <c r="F68" s="58"/>
      <c r="G68" s="58"/>
      <c r="H68" s="58"/>
      <c r="I68" s="58"/>
      <c r="J68" s="58"/>
      <c r="K68" s="58"/>
    </row>
    <row r="69" spans="1:11" s="73" customFormat="1">
      <c r="A69" s="152"/>
      <c r="B69" s="152"/>
      <c r="C69" s="153"/>
      <c r="D69" s="152"/>
      <c r="E69" s="151"/>
      <c r="F69" s="58"/>
      <c r="G69" s="58"/>
      <c r="H69" s="58"/>
      <c r="I69" s="58"/>
      <c r="J69" s="58"/>
      <c r="K69" s="58"/>
    </row>
    <row r="70" spans="1:11" s="73" customFormat="1">
      <c r="A70" s="152"/>
      <c r="B70" s="152"/>
      <c r="C70" s="153"/>
      <c r="D70" s="152"/>
      <c r="E70" s="151"/>
      <c r="F70" s="58"/>
      <c r="G70" s="58"/>
      <c r="H70" s="58"/>
      <c r="I70" s="58"/>
      <c r="J70" s="58"/>
      <c r="K70" s="58"/>
    </row>
    <row r="71" spans="1:11" s="73" customFormat="1">
      <c r="A71" s="152"/>
      <c r="B71" s="152"/>
      <c r="C71" s="153"/>
      <c r="D71" s="152"/>
      <c r="E71" s="151"/>
      <c r="F71" s="58"/>
      <c r="G71" s="58"/>
      <c r="H71" s="58"/>
      <c r="I71" s="58"/>
      <c r="J71" s="58"/>
      <c r="K71" s="58"/>
    </row>
  </sheetData>
  <mergeCells count="12">
    <mergeCell ref="A2:E2"/>
    <mergeCell ref="A50:E50"/>
    <mergeCell ref="A23:B46"/>
    <mergeCell ref="A55:C55"/>
    <mergeCell ref="A20:B20"/>
    <mergeCell ref="A21:A22"/>
    <mergeCell ref="D56:D58"/>
    <mergeCell ref="A3:E3"/>
    <mergeCell ref="A4:E4"/>
    <mergeCell ref="A6:B6"/>
    <mergeCell ref="A8:A14"/>
    <mergeCell ref="A15:A18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70"/>
  <sheetViews>
    <sheetView showGridLines="0" topLeftCell="A37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122" customWidth="1"/>
    <col min="4" max="4" width="62.140625" style="60" customWidth="1"/>
    <col min="5" max="5" width="12.140625" style="73" customWidth="1"/>
    <col min="6" max="16384" width="11.42578125" style="58"/>
  </cols>
  <sheetData>
    <row r="1" spans="1:7">
      <c r="A1" s="343" t="s">
        <v>284</v>
      </c>
      <c r="B1" s="343"/>
      <c r="C1" s="343"/>
      <c r="D1" s="343"/>
      <c r="E1" s="343"/>
    </row>
    <row r="2" spans="1:7" s="60" customFormat="1" ht="13.5" customHeight="1">
      <c r="A2" s="331" t="s">
        <v>25</v>
      </c>
      <c r="B2" s="331"/>
      <c r="C2" s="331"/>
      <c r="D2" s="331"/>
      <c r="E2" s="331"/>
    </row>
    <row r="3" spans="1:7" s="60" customFormat="1" ht="13.5" customHeight="1">
      <c r="A3" s="331" t="s">
        <v>266</v>
      </c>
      <c r="B3" s="331"/>
      <c r="C3" s="331"/>
      <c r="D3" s="331"/>
      <c r="E3" s="331"/>
    </row>
    <row r="4" spans="1:7" s="60" customFormat="1" ht="13.5" customHeight="1">
      <c r="A4" s="59"/>
      <c r="B4" s="59"/>
      <c r="C4" s="59"/>
      <c r="D4" s="59"/>
      <c r="E4" s="59"/>
    </row>
    <row r="5" spans="1:7" s="60" customFormat="1" ht="14.25" customHeight="1" thickBot="1">
      <c r="A5" s="356" t="s">
        <v>4</v>
      </c>
      <c r="B5" s="356"/>
      <c r="C5" s="61" t="s">
        <v>311</v>
      </c>
      <c r="D5" s="61" t="s">
        <v>0</v>
      </c>
      <c r="E5" s="61" t="s">
        <v>311</v>
      </c>
    </row>
    <row r="6" spans="1:7" s="60" customFormat="1" ht="12.75" customHeight="1">
      <c r="A6" s="62" t="s">
        <v>166</v>
      </c>
      <c r="B6" s="63"/>
      <c r="C6" s="64"/>
      <c r="D6" s="65" t="s">
        <v>240</v>
      </c>
      <c r="E6" s="66"/>
    </row>
    <row r="7" spans="1:7" s="60" customFormat="1" ht="12.75" customHeight="1">
      <c r="A7" s="327" t="s">
        <v>6</v>
      </c>
      <c r="B7" s="63" t="s">
        <v>234</v>
      </c>
      <c r="C7" s="68">
        <v>45483541.200000003</v>
      </c>
      <c r="D7" s="69" t="s">
        <v>67</v>
      </c>
      <c r="E7" s="70"/>
    </row>
    <row r="8" spans="1:7" s="60" customFormat="1" ht="12.75" customHeight="1">
      <c r="A8" s="327"/>
      <c r="B8" s="63" t="s">
        <v>8</v>
      </c>
      <c r="C8" s="68">
        <v>1051128.96</v>
      </c>
      <c r="D8" s="69" t="s">
        <v>241</v>
      </c>
      <c r="E8" s="70">
        <v>1937911.05</v>
      </c>
    </row>
    <row r="9" spans="1:7" s="60" customFormat="1" ht="12.75" customHeight="1" thickBot="1">
      <c r="A9" s="327"/>
      <c r="B9" s="63" t="s">
        <v>235</v>
      </c>
      <c r="C9" s="68">
        <v>13216223.84</v>
      </c>
      <c r="D9" s="69" t="s">
        <v>242</v>
      </c>
      <c r="E9" s="70">
        <v>407374.51</v>
      </c>
    </row>
    <row r="10" spans="1:7" s="60" customFormat="1" ht="12.75" customHeight="1">
      <c r="A10" s="327"/>
      <c r="B10" s="63" t="s">
        <v>236</v>
      </c>
      <c r="C10" s="68">
        <v>933316.4</v>
      </c>
      <c r="D10" s="71"/>
      <c r="E10" s="72">
        <v>2801385.66</v>
      </c>
      <c r="F10" s="73"/>
    </row>
    <row r="11" spans="1:7" s="60" customFormat="1" ht="12.75" customHeight="1">
      <c r="A11" s="327"/>
      <c r="B11" s="63" t="s">
        <v>237</v>
      </c>
      <c r="C11" s="68">
        <v>3945246.59</v>
      </c>
      <c r="D11" s="62" t="s">
        <v>243</v>
      </c>
      <c r="E11" s="70"/>
      <c r="F11" s="73"/>
      <c r="G11" s="73"/>
    </row>
    <row r="12" spans="1:7" s="60" customFormat="1" ht="12" thickBot="1">
      <c r="A12" s="327"/>
      <c r="B12" s="63" t="s">
        <v>238</v>
      </c>
      <c r="C12" s="68">
        <v>173539.67</v>
      </c>
      <c r="D12" s="74" t="s">
        <v>244</v>
      </c>
      <c r="E12" s="70"/>
      <c r="G12" s="73"/>
    </row>
    <row r="13" spans="1:7" s="60" customFormat="1" thickTop="1" thickBot="1">
      <c r="A13" s="327"/>
      <c r="B13" s="75" t="s">
        <v>15</v>
      </c>
      <c r="C13" s="76">
        <f>SUM(C7:C12)</f>
        <v>64802996.659999996</v>
      </c>
      <c r="D13" s="69" t="s">
        <v>245</v>
      </c>
      <c r="E13" s="70">
        <v>519226</v>
      </c>
    </row>
    <row r="14" spans="1:7" s="60" customFormat="1" thickTop="1" thickBot="1">
      <c r="A14" s="327" t="s">
        <v>16</v>
      </c>
      <c r="B14" s="77" t="s">
        <v>239</v>
      </c>
      <c r="C14" s="68">
        <v>69427933.310000002</v>
      </c>
      <c r="D14" s="69" t="s">
        <v>246</v>
      </c>
      <c r="E14" s="70">
        <v>181144.13</v>
      </c>
    </row>
    <row r="15" spans="1:7" s="60" customFormat="1" ht="12" thickTop="1">
      <c r="A15" s="327"/>
      <c r="B15" s="78" t="s">
        <v>10</v>
      </c>
      <c r="C15" s="68">
        <v>3429197</v>
      </c>
      <c r="D15" s="74" t="s">
        <v>116</v>
      </c>
      <c r="E15" s="79">
        <f>SUM(E13:E14)</f>
        <v>700370.13</v>
      </c>
    </row>
    <row r="16" spans="1:7" s="60" customFormat="1" ht="13.5" customHeight="1" thickBot="1">
      <c r="A16" s="327"/>
      <c r="B16" s="80" t="s">
        <v>175</v>
      </c>
      <c r="C16" s="68">
        <v>242283.17</v>
      </c>
      <c r="D16" s="69" t="s">
        <v>245</v>
      </c>
      <c r="E16" s="70">
        <v>7242888.4299999997</v>
      </c>
    </row>
    <row r="17" spans="1:6" s="60" customFormat="1" thickTop="1" thickBot="1">
      <c r="A17" s="327"/>
      <c r="B17" s="81" t="s">
        <v>18</v>
      </c>
      <c r="C17" s="82">
        <f>SUM(C14:C16)</f>
        <v>73099413.480000004</v>
      </c>
      <c r="D17" s="69" t="s">
        <v>246</v>
      </c>
      <c r="E17" s="70">
        <v>2244582.2400000002</v>
      </c>
    </row>
    <row r="18" spans="1:6" s="60" customFormat="1" thickTop="1" thickBot="1">
      <c r="A18" s="83"/>
      <c r="B18" s="75" t="s">
        <v>23</v>
      </c>
      <c r="C18" s="84">
        <f>C13+C17</f>
        <v>137902410.13999999</v>
      </c>
      <c r="D18" s="69"/>
      <c r="E18" s="79">
        <f>SUM(E16:E17)</f>
        <v>9487470.6699999999</v>
      </c>
    </row>
    <row r="19" spans="1:6" s="60" customFormat="1" thickTop="1" thickBot="1">
      <c r="A19" s="352"/>
      <c r="B19" s="353"/>
      <c r="C19" s="87"/>
      <c r="D19" s="71" t="s">
        <v>247</v>
      </c>
      <c r="E19" s="88">
        <f>E10+E15+E18</f>
        <v>12989226.460000001</v>
      </c>
    </row>
    <row r="20" spans="1:6" s="60" customFormat="1" ht="15.75" customHeight="1" thickTop="1">
      <c r="A20" s="344" t="s">
        <v>203</v>
      </c>
      <c r="B20" s="63" t="s">
        <v>204</v>
      </c>
      <c r="C20" s="89">
        <v>442591.05</v>
      </c>
      <c r="D20" s="62" t="s">
        <v>248</v>
      </c>
      <c r="E20" s="70"/>
    </row>
    <row r="21" spans="1:6" s="60" customFormat="1" ht="15.75" customHeight="1">
      <c r="A21" s="344"/>
      <c r="B21" s="63"/>
      <c r="C21" s="90"/>
      <c r="D21" s="69" t="s">
        <v>249</v>
      </c>
      <c r="E21" s="70">
        <v>1998611.25</v>
      </c>
    </row>
    <row r="22" spans="1:6" s="60" customFormat="1" ht="12" customHeight="1">
      <c r="A22" s="69"/>
      <c r="B22" s="57"/>
      <c r="C22" s="89"/>
      <c r="D22" s="69" t="s">
        <v>76</v>
      </c>
      <c r="E22" s="70">
        <v>595092.81000000006</v>
      </c>
    </row>
    <row r="23" spans="1:6" s="60" customFormat="1" ht="11.25">
      <c r="A23" s="91"/>
      <c r="B23" s="57"/>
      <c r="C23" s="89"/>
      <c r="D23" s="69" t="s">
        <v>77</v>
      </c>
      <c r="E23" s="70">
        <v>5993654.4699999997</v>
      </c>
    </row>
    <row r="24" spans="1:6" s="60" customFormat="1" ht="11.25">
      <c r="A24" s="69"/>
      <c r="B24" s="63"/>
      <c r="C24" s="89"/>
      <c r="D24" s="69" t="s">
        <v>78</v>
      </c>
      <c r="E24" s="70">
        <v>134746.64000000001</v>
      </c>
    </row>
    <row r="25" spans="1:6" s="60" customFormat="1" ht="11.25">
      <c r="A25" s="69"/>
      <c r="B25" s="63"/>
      <c r="C25" s="89"/>
      <c r="D25" s="69" t="s">
        <v>218</v>
      </c>
      <c r="E25" s="70">
        <v>144006.34</v>
      </c>
    </row>
    <row r="26" spans="1:6" s="60" customFormat="1" ht="11.25">
      <c r="A26" s="69"/>
      <c r="B26" s="63"/>
      <c r="C26" s="89"/>
      <c r="D26" s="69" t="s">
        <v>219</v>
      </c>
      <c r="E26" s="70">
        <v>510942.92</v>
      </c>
    </row>
    <row r="27" spans="1:6" s="60" customFormat="1" ht="11.25">
      <c r="A27" s="69"/>
      <c r="B27" s="63"/>
      <c r="C27" s="89"/>
      <c r="D27" s="69" t="s">
        <v>220</v>
      </c>
      <c r="E27" s="70">
        <v>290780.84999999998</v>
      </c>
    </row>
    <row r="28" spans="1:6" s="60" customFormat="1" ht="12" thickBot="1">
      <c r="A28" s="69"/>
      <c r="B28" s="63"/>
      <c r="C28" s="89"/>
      <c r="D28" s="69" t="s">
        <v>197</v>
      </c>
      <c r="E28" s="70">
        <v>4056026.35</v>
      </c>
    </row>
    <row r="29" spans="1:6" s="60" customFormat="1" ht="11.25">
      <c r="A29" s="69"/>
      <c r="B29" s="63"/>
      <c r="C29" s="92"/>
      <c r="D29" s="71" t="s">
        <v>254</v>
      </c>
      <c r="E29" s="72">
        <f>SUM(E21:E28)</f>
        <v>13723861.629999999</v>
      </c>
      <c r="F29" s="63"/>
    </row>
    <row r="30" spans="1:6" s="60" customFormat="1" ht="11.25">
      <c r="A30" s="69"/>
      <c r="B30" s="63"/>
      <c r="C30" s="92"/>
      <c r="D30" s="62" t="s">
        <v>255</v>
      </c>
      <c r="E30" s="70"/>
      <c r="F30" s="63"/>
    </row>
    <row r="31" spans="1:6" s="60" customFormat="1" ht="11.25">
      <c r="A31" s="69"/>
      <c r="B31" s="63"/>
      <c r="C31" s="92"/>
      <c r="D31" s="69" t="s">
        <v>74</v>
      </c>
      <c r="E31" s="70">
        <v>674445.46</v>
      </c>
    </row>
    <row r="32" spans="1:6" s="60" customFormat="1" ht="11.25">
      <c r="A32" s="69"/>
      <c r="B32" s="63"/>
      <c r="C32" s="89"/>
      <c r="D32" s="69" t="s">
        <v>76</v>
      </c>
      <c r="E32" s="70">
        <v>103123.03</v>
      </c>
    </row>
    <row r="33" spans="1:11" s="60" customFormat="1" ht="11.25">
      <c r="A33" s="69"/>
      <c r="B33" s="63"/>
      <c r="C33" s="92"/>
      <c r="D33" s="69" t="s">
        <v>85</v>
      </c>
      <c r="E33" s="70">
        <v>3186465.78</v>
      </c>
    </row>
    <row r="34" spans="1:11" s="60" customFormat="1" ht="11.25">
      <c r="A34" s="69"/>
      <c r="B34" s="63"/>
      <c r="C34" s="92"/>
      <c r="D34" s="69" t="s">
        <v>221</v>
      </c>
      <c r="E34" s="70">
        <v>8835460.1199999992</v>
      </c>
    </row>
    <row r="35" spans="1:11" s="60" customFormat="1" ht="12" thickBot="1">
      <c r="A35" s="69"/>
      <c r="B35" s="63"/>
      <c r="C35" s="92"/>
      <c r="D35" s="69" t="s">
        <v>87</v>
      </c>
      <c r="E35" s="70">
        <v>6545988.5499999998</v>
      </c>
    </row>
    <row r="36" spans="1:11" s="60" customFormat="1" ht="12" thickTop="1">
      <c r="A36" s="69"/>
      <c r="B36" s="63"/>
      <c r="C36" s="89"/>
      <c r="D36" s="71" t="s">
        <v>253</v>
      </c>
      <c r="E36" s="79">
        <f>SUM(E30:E35)</f>
        <v>19345482.939999998</v>
      </c>
    </row>
    <row r="37" spans="1:11" s="60" customFormat="1" ht="11.25">
      <c r="A37" s="69"/>
      <c r="B37" s="63"/>
      <c r="C37" s="89"/>
      <c r="D37" s="62" t="s">
        <v>1</v>
      </c>
      <c r="E37" s="70"/>
    </row>
    <row r="38" spans="1:11" s="60" customFormat="1" ht="12.75" customHeight="1">
      <c r="A38" s="69"/>
      <c r="B38" s="63"/>
      <c r="C38" s="89"/>
      <c r="D38" s="69" t="s">
        <v>256</v>
      </c>
      <c r="E38" s="70">
        <v>3643625.61</v>
      </c>
    </row>
    <row r="39" spans="1:11" s="60" customFormat="1" ht="12.75" customHeight="1">
      <c r="A39" s="69"/>
      <c r="B39" s="63"/>
      <c r="C39" s="89"/>
      <c r="D39" s="69" t="s">
        <v>155</v>
      </c>
      <c r="E39" s="70">
        <v>1560787.42</v>
      </c>
    </row>
    <row r="40" spans="1:11" s="60" customFormat="1" ht="12.75" customHeight="1">
      <c r="A40" s="69"/>
      <c r="B40" s="63"/>
      <c r="C40" s="89"/>
      <c r="D40" s="71" t="s">
        <v>257</v>
      </c>
      <c r="E40" s="93">
        <f>E38+E39</f>
        <v>5204413.0299999993</v>
      </c>
    </row>
    <row r="41" spans="1:11" s="60" customFormat="1" ht="12.75" customHeight="1">
      <c r="A41" s="69"/>
      <c r="B41" s="63"/>
      <c r="C41" s="89"/>
      <c r="D41" s="69" t="s">
        <v>258</v>
      </c>
      <c r="E41" s="94">
        <v>1753866.43</v>
      </c>
    </row>
    <row r="42" spans="1:11" s="60" customFormat="1" ht="12.75" customHeight="1">
      <c r="A42" s="69"/>
      <c r="B42" s="63"/>
      <c r="C42" s="89"/>
      <c r="D42" s="69"/>
      <c r="E42" s="70"/>
    </row>
    <row r="43" spans="1:11" s="60" customFormat="1" ht="12.75" customHeight="1" thickBot="1">
      <c r="A43" s="69"/>
      <c r="B43" s="63"/>
      <c r="C43" s="89"/>
      <c r="D43" s="71"/>
      <c r="E43" s="93"/>
    </row>
    <row r="44" spans="1:11" s="60" customFormat="1" ht="12" thickBot="1">
      <c r="A44" s="69" t="s">
        <v>296</v>
      </c>
      <c r="B44" s="63"/>
      <c r="C44" s="95">
        <f>C18+C20</f>
        <v>138345001.19</v>
      </c>
      <c r="D44" s="71" t="s">
        <v>280</v>
      </c>
      <c r="E44" s="96">
        <f>E10+E15+E18+E29+E36+E40+E41</f>
        <v>53016850.490000002</v>
      </c>
    </row>
    <row r="45" spans="1:11" s="60" customFormat="1" ht="11.25">
      <c r="A45" s="69"/>
      <c r="B45" s="63"/>
      <c r="C45" s="97"/>
      <c r="D45" s="98"/>
      <c r="E45" s="99"/>
      <c r="F45" s="63"/>
    </row>
    <row r="46" spans="1:11">
      <c r="A46" s="350" t="s">
        <v>192</v>
      </c>
      <c r="B46" s="331"/>
      <c r="C46" s="331"/>
      <c r="D46" s="331"/>
      <c r="E46" s="359"/>
      <c r="F46" s="63"/>
      <c r="G46" s="60"/>
      <c r="H46" s="60"/>
      <c r="I46" s="60"/>
      <c r="J46" s="60"/>
    </row>
    <row r="47" spans="1:11">
      <c r="A47" s="101"/>
      <c r="B47" s="102" t="str">
        <f>A44</f>
        <v>TOTAL GENERAL DE LOS PRODUCTOS (1)</v>
      </c>
      <c r="C47" s="102"/>
      <c r="D47" s="102">
        <f>C44</f>
        <v>138345001.19</v>
      </c>
      <c r="E47" s="103"/>
      <c r="F47" s="63"/>
      <c r="G47" s="60"/>
      <c r="H47" s="63"/>
      <c r="I47" s="60"/>
      <c r="K47" s="104"/>
    </row>
    <row r="48" spans="1:11">
      <c r="A48" s="105"/>
      <c r="B48" s="102" t="str">
        <f>D44</f>
        <v>TOTAL GENERAL DE LOS GASTOS</v>
      </c>
      <c r="C48" s="102"/>
      <c r="D48" s="106">
        <f>E44</f>
        <v>53016850.490000002</v>
      </c>
      <c r="E48" s="103"/>
      <c r="F48" s="104"/>
      <c r="G48" s="63"/>
      <c r="H48" s="63"/>
      <c r="I48" s="63"/>
      <c r="J48" s="104"/>
      <c r="K48" s="104"/>
    </row>
    <row r="49" spans="1:11">
      <c r="A49" s="101"/>
      <c r="B49" s="102" t="s">
        <v>262</v>
      </c>
      <c r="C49" s="102"/>
      <c r="D49" s="102">
        <f>D47-D48</f>
        <v>85328150.699999988</v>
      </c>
      <c r="E49" s="107"/>
      <c r="G49" s="63"/>
      <c r="H49" s="63"/>
      <c r="I49" s="63"/>
      <c r="J49" s="104"/>
      <c r="K49" s="104"/>
    </row>
    <row r="50" spans="1:11">
      <c r="A50" s="105"/>
      <c r="B50" s="108"/>
      <c r="C50" s="102"/>
      <c r="D50" s="108"/>
      <c r="E50" s="107"/>
      <c r="G50" s="63"/>
      <c r="H50" s="104"/>
      <c r="I50" s="63"/>
      <c r="J50" s="104"/>
    </row>
    <row r="51" spans="1:11">
      <c r="A51" s="350" t="s">
        <v>183</v>
      </c>
      <c r="B51" s="331"/>
      <c r="C51" s="331"/>
      <c r="D51" s="108"/>
      <c r="E51" s="109"/>
      <c r="G51" s="63"/>
      <c r="I51" s="104"/>
      <c r="J51" s="104"/>
    </row>
    <row r="52" spans="1:11">
      <c r="A52" s="105" t="s">
        <v>212</v>
      </c>
      <c r="B52" s="108"/>
      <c r="C52" s="110">
        <v>60584103</v>
      </c>
      <c r="D52" s="357">
        <f>SUM(C52:C54)</f>
        <v>62669550.25</v>
      </c>
      <c r="E52" s="107"/>
      <c r="G52" s="60"/>
    </row>
    <row r="53" spans="1:11">
      <c r="A53" s="105" t="s">
        <v>213</v>
      </c>
      <c r="B53" s="108"/>
      <c r="C53" s="110">
        <v>684378.96</v>
      </c>
      <c r="D53" s="357"/>
      <c r="E53" s="107"/>
    </row>
    <row r="54" spans="1:11">
      <c r="A54" s="105" t="s">
        <v>214</v>
      </c>
      <c r="B54" s="108"/>
      <c r="C54" s="110">
        <v>1401068.29</v>
      </c>
      <c r="D54" s="357"/>
      <c r="E54" s="107"/>
    </row>
    <row r="55" spans="1:11">
      <c r="A55" s="105"/>
      <c r="B55" s="108"/>
      <c r="C55" s="112"/>
      <c r="D55" s="111"/>
      <c r="E55" s="107"/>
    </row>
    <row r="56" spans="1:11">
      <c r="A56" s="105"/>
      <c r="B56" s="108" t="s">
        <v>259</v>
      </c>
      <c r="C56" s="113"/>
      <c r="D56" s="102">
        <f>D49-D52</f>
        <v>22658600.449999988</v>
      </c>
      <c r="E56" s="107"/>
    </row>
    <row r="57" spans="1:11">
      <c r="A57" s="105"/>
      <c r="B57" s="108"/>
      <c r="C57" s="113"/>
      <c r="D57" s="102"/>
      <c r="E57" s="107"/>
    </row>
    <row r="58" spans="1:11">
      <c r="A58" s="114" t="s">
        <v>297</v>
      </c>
      <c r="B58" s="115"/>
      <c r="C58" s="116"/>
      <c r="D58" s="102">
        <v>3775846.22</v>
      </c>
      <c r="E58" s="107"/>
    </row>
    <row r="59" spans="1:11">
      <c r="A59" s="105" t="s">
        <v>298</v>
      </c>
      <c r="B59" s="108"/>
      <c r="C59" s="102"/>
      <c r="D59" s="106">
        <v>1798891.25</v>
      </c>
      <c r="E59" s="107"/>
    </row>
    <row r="60" spans="1:11">
      <c r="A60" s="105" t="s">
        <v>299</v>
      </c>
      <c r="B60" s="108"/>
      <c r="C60" s="102"/>
      <c r="D60" s="102">
        <f>SUM(D58:D59)</f>
        <v>5574737.4700000007</v>
      </c>
      <c r="E60" s="107"/>
    </row>
    <row r="61" spans="1:11" ht="13.5" thickBot="1">
      <c r="A61" s="117"/>
      <c r="B61" s="118"/>
      <c r="C61" s="119"/>
      <c r="D61" s="118"/>
      <c r="E61" s="120"/>
    </row>
    <row r="62" spans="1:11">
      <c r="A62" s="63"/>
      <c r="B62" s="63"/>
      <c r="C62" s="97"/>
      <c r="D62" s="63"/>
      <c r="E62" s="121"/>
    </row>
    <row r="63" spans="1:11">
      <c r="A63" s="63"/>
      <c r="B63" s="63"/>
      <c r="C63" s="97"/>
      <c r="D63" s="63"/>
      <c r="E63" s="121"/>
    </row>
    <row r="66" spans="1:11" s="73" customFormat="1">
      <c r="A66" s="60"/>
      <c r="B66" s="60"/>
      <c r="C66" s="122"/>
      <c r="D66" s="60"/>
      <c r="F66" s="58"/>
      <c r="G66" s="58"/>
      <c r="H66" s="58"/>
      <c r="I66" s="58"/>
      <c r="J66" s="58"/>
      <c r="K66" s="58"/>
    </row>
    <row r="67" spans="1:11" s="73" customFormat="1">
      <c r="A67" s="60"/>
      <c r="B67" s="60"/>
      <c r="C67" s="122"/>
      <c r="D67" s="60"/>
      <c r="F67" s="58"/>
      <c r="G67" s="58"/>
      <c r="H67" s="58"/>
      <c r="I67" s="58"/>
      <c r="J67" s="58"/>
      <c r="K67" s="58"/>
    </row>
    <row r="68" spans="1:11" s="73" customFormat="1">
      <c r="A68" s="60"/>
      <c r="B68" s="60"/>
      <c r="C68" s="122"/>
      <c r="D68" s="60"/>
      <c r="F68" s="58"/>
      <c r="G68" s="58"/>
      <c r="H68" s="58"/>
      <c r="I68" s="58"/>
      <c r="J68" s="58"/>
      <c r="K68" s="58"/>
    </row>
    <row r="69" spans="1:11" s="73" customFormat="1">
      <c r="A69" s="60"/>
      <c r="B69" s="60"/>
      <c r="C69" s="122"/>
      <c r="D69" s="60"/>
      <c r="F69" s="58"/>
      <c r="G69" s="58"/>
      <c r="H69" s="58"/>
      <c r="I69" s="58"/>
      <c r="J69" s="58"/>
      <c r="K69" s="58"/>
    </row>
    <row r="70" spans="1:11" s="73" customFormat="1">
      <c r="A70" s="60"/>
      <c r="B70" s="60"/>
      <c r="C70" s="122"/>
      <c r="D70" s="60"/>
      <c r="F70" s="58"/>
      <c r="G70" s="58"/>
      <c r="H70" s="58"/>
      <c r="I70" s="58"/>
      <c r="J70" s="58"/>
      <c r="K70" s="58"/>
    </row>
  </sheetData>
  <mergeCells count="11">
    <mergeCell ref="A1:E1"/>
    <mergeCell ref="A51:C51"/>
    <mergeCell ref="A19:B19"/>
    <mergeCell ref="A20:A21"/>
    <mergeCell ref="D52:D54"/>
    <mergeCell ref="A46:E46"/>
    <mergeCell ref="A2:E2"/>
    <mergeCell ref="A3:E3"/>
    <mergeCell ref="A5:B5"/>
    <mergeCell ref="A7:A13"/>
    <mergeCell ref="A14:A17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L44"/>
  <sheetViews>
    <sheetView topLeftCell="A25" workbookViewId="0">
      <selection activeCell="L17" sqref="L17"/>
    </sheetView>
  </sheetViews>
  <sheetFormatPr defaultColWidth="11.42578125" defaultRowHeight="12.75"/>
  <cols>
    <col min="1" max="1" width="17.85546875" style="2" customWidth="1"/>
    <col min="2" max="2" width="36.28515625" style="2" customWidth="1"/>
    <col min="3" max="3" width="12.42578125" style="29" customWidth="1"/>
    <col min="4" max="4" width="13.28515625" style="42" customWidth="1"/>
    <col min="5" max="5" width="19.85546875" style="2" customWidth="1"/>
    <col min="6" max="6" width="3.42578125" style="2" customWidth="1"/>
    <col min="7" max="7" width="3.28515625" style="2" customWidth="1"/>
    <col min="8" max="8" width="28.5703125" style="2" customWidth="1"/>
    <col min="9" max="9" width="12.42578125" style="29" customWidth="1"/>
    <col min="10" max="10" width="12" style="29" customWidth="1"/>
    <col min="11" max="12" width="11.42578125" style="2"/>
    <col min="13" max="16384" width="11.42578125" style="3"/>
  </cols>
  <sheetData>
    <row r="1" spans="1:10">
      <c r="A1" s="309" t="s">
        <v>25</v>
      </c>
      <c r="B1" s="309"/>
      <c r="C1" s="309"/>
      <c r="D1" s="309"/>
      <c r="E1" s="309"/>
      <c r="F1" s="309"/>
      <c r="G1" s="309"/>
      <c r="H1" s="309"/>
      <c r="I1" s="310"/>
      <c r="J1" s="310"/>
    </row>
    <row r="2" spans="1:10">
      <c r="A2" s="309" t="s">
        <v>105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3.5" thickBot="1">
      <c r="A3" s="320" t="s">
        <v>4</v>
      </c>
      <c r="B3" s="320"/>
      <c r="C3" s="320"/>
      <c r="D3" s="320"/>
      <c r="E3" s="320" t="s">
        <v>0</v>
      </c>
      <c r="F3" s="320"/>
      <c r="G3" s="320"/>
      <c r="H3" s="320"/>
      <c r="I3" s="321"/>
      <c r="J3" s="321"/>
    </row>
    <row r="4" spans="1:10">
      <c r="A4" s="6" t="s">
        <v>3</v>
      </c>
      <c r="B4" s="7"/>
      <c r="C4" s="8"/>
      <c r="D4" s="295"/>
      <c r="E4" s="296" t="s">
        <v>5</v>
      </c>
      <c r="F4" s="7" t="s">
        <v>29</v>
      </c>
      <c r="G4" s="7" t="s">
        <v>30</v>
      </c>
      <c r="H4" s="7" t="s">
        <v>61</v>
      </c>
      <c r="I4" s="8">
        <v>1571808.2</v>
      </c>
      <c r="J4" s="312">
        <f>SUM(I4:I7)</f>
        <v>1655680.51</v>
      </c>
    </row>
    <row r="5" spans="1:10">
      <c r="A5" s="319" t="s">
        <v>6</v>
      </c>
      <c r="B5" s="12" t="s">
        <v>7</v>
      </c>
      <c r="C5" s="13">
        <v>12431034.65</v>
      </c>
      <c r="D5" s="297"/>
      <c r="E5" s="26" t="s">
        <v>109</v>
      </c>
      <c r="F5" s="12"/>
      <c r="G5" s="12" t="s">
        <v>31</v>
      </c>
      <c r="H5" s="12" t="s">
        <v>62</v>
      </c>
      <c r="I5" s="13">
        <v>30447.33</v>
      </c>
      <c r="J5" s="313"/>
    </row>
    <row r="6" spans="1:10">
      <c r="A6" s="319"/>
      <c r="B6" s="12" t="s">
        <v>8</v>
      </c>
      <c r="C6" s="13">
        <v>445460.23</v>
      </c>
      <c r="D6" s="297"/>
      <c r="E6" s="26" t="s">
        <v>104</v>
      </c>
      <c r="F6" s="12"/>
      <c r="G6" s="12" t="s">
        <v>32</v>
      </c>
      <c r="H6" s="12" t="s">
        <v>63</v>
      </c>
      <c r="I6" s="13">
        <v>33425.06</v>
      </c>
      <c r="J6" s="313"/>
    </row>
    <row r="7" spans="1:10" ht="13.5" thickBot="1">
      <c r="A7" s="319"/>
      <c r="B7" s="12" t="s">
        <v>9</v>
      </c>
      <c r="C7" s="13">
        <v>475782.81</v>
      </c>
      <c r="D7" s="297"/>
      <c r="E7" s="27"/>
      <c r="F7" s="15"/>
      <c r="G7" s="15" t="s">
        <v>33</v>
      </c>
      <c r="H7" s="15" t="s">
        <v>64</v>
      </c>
      <c r="I7" s="16">
        <v>19999.919999999998</v>
      </c>
      <c r="J7" s="314"/>
    </row>
    <row r="8" spans="1:10" ht="13.5" thickTop="1">
      <c r="A8" s="319"/>
      <c r="B8" s="12" t="s">
        <v>10</v>
      </c>
      <c r="C8" s="13">
        <v>39261.440000000002</v>
      </c>
      <c r="D8" s="297"/>
      <c r="E8" s="27"/>
      <c r="F8" s="12"/>
      <c r="G8" s="12"/>
      <c r="H8" s="12"/>
      <c r="I8" s="13"/>
      <c r="J8" s="315">
        <f>SUM(I9:I13)</f>
        <v>811853.35</v>
      </c>
    </row>
    <row r="9" spans="1:10">
      <c r="A9" s="319"/>
      <c r="B9" s="12" t="s">
        <v>11</v>
      </c>
      <c r="C9" s="13">
        <v>1205605</v>
      </c>
      <c r="D9" s="297"/>
      <c r="E9" s="298" t="s">
        <v>65</v>
      </c>
      <c r="F9" s="12" t="s">
        <v>29</v>
      </c>
      <c r="G9" s="12" t="s">
        <v>34</v>
      </c>
      <c r="H9" s="12" t="s">
        <v>67</v>
      </c>
      <c r="I9" s="13">
        <v>0</v>
      </c>
      <c r="J9" s="316"/>
    </row>
    <row r="10" spans="1:10">
      <c r="A10" s="319"/>
      <c r="B10" s="12" t="s">
        <v>12</v>
      </c>
      <c r="C10" s="13">
        <v>885731.12</v>
      </c>
      <c r="D10" s="297"/>
      <c r="E10" s="26" t="s">
        <v>66</v>
      </c>
      <c r="F10" s="12"/>
      <c r="G10" s="12" t="s">
        <v>35</v>
      </c>
      <c r="H10" s="12" t="s">
        <v>68</v>
      </c>
      <c r="I10" s="13">
        <v>0</v>
      </c>
      <c r="J10" s="316"/>
    </row>
    <row r="11" spans="1:10">
      <c r="A11" s="319"/>
      <c r="B11" s="12" t="s">
        <v>13</v>
      </c>
      <c r="C11" s="13">
        <v>66055.56</v>
      </c>
      <c r="D11" s="297"/>
      <c r="E11" s="27"/>
      <c r="F11" s="12"/>
      <c r="G11" s="12" t="s">
        <v>36</v>
      </c>
      <c r="H11" s="12" t="s">
        <v>69</v>
      </c>
      <c r="I11" s="13">
        <v>0</v>
      </c>
      <c r="J11" s="316"/>
    </row>
    <row r="12" spans="1:10" ht="13.5" thickBot="1">
      <c r="A12" s="319"/>
      <c r="B12" s="15" t="s">
        <v>14</v>
      </c>
      <c r="C12" s="16">
        <v>4882.5</v>
      </c>
      <c r="D12" s="299"/>
      <c r="E12" s="27"/>
      <c r="F12" s="12"/>
      <c r="G12" s="12" t="s">
        <v>37</v>
      </c>
      <c r="H12" s="12" t="s">
        <v>70</v>
      </c>
      <c r="I12" s="13">
        <v>396765.79</v>
      </c>
      <c r="J12" s="316"/>
    </row>
    <row r="13" spans="1:10" ht="14.25" thickTop="1" thickBot="1">
      <c r="A13" s="319"/>
      <c r="B13" s="19" t="s">
        <v>15</v>
      </c>
      <c r="C13" s="20">
        <f>SUM(C5:C12)</f>
        <v>15553813.310000001</v>
      </c>
      <c r="D13" s="300">
        <f>C13</f>
        <v>15553813.310000001</v>
      </c>
      <c r="E13" s="27"/>
      <c r="F13" s="15"/>
      <c r="G13" s="15" t="s">
        <v>38</v>
      </c>
      <c r="H13" s="15" t="s">
        <v>71</v>
      </c>
      <c r="I13" s="16">
        <v>415087.56</v>
      </c>
      <c r="J13" s="317"/>
    </row>
    <row r="14" spans="1:10" ht="13.5" thickTop="1">
      <c r="A14" s="319" t="s">
        <v>16</v>
      </c>
      <c r="B14" s="22" t="s">
        <v>17</v>
      </c>
      <c r="C14" s="23">
        <v>22298398.170000002</v>
      </c>
      <c r="D14" s="301"/>
      <c r="E14" s="27"/>
      <c r="F14" s="12"/>
      <c r="G14" s="12"/>
      <c r="H14" s="12"/>
      <c r="I14" s="13"/>
      <c r="J14" s="315">
        <f>SUM(I15:I16)</f>
        <v>3976668.3200000003</v>
      </c>
    </row>
    <row r="15" spans="1:10">
      <c r="A15" s="319"/>
      <c r="B15" s="12" t="s">
        <v>10</v>
      </c>
      <c r="C15" s="13">
        <v>180018.77</v>
      </c>
      <c r="D15" s="297"/>
      <c r="E15" s="298" t="s">
        <v>72</v>
      </c>
      <c r="F15" s="12" t="s">
        <v>29</v>
      </c>
      <c r="G15" s="12" t="s">
        <v>39</v>
      </c>
      <c r="H15" s="12" t="s">
        <v>74</v>
      </c>
      <c r="I15" s="13">
        <v>2675952.9700000002</v>
      </c>
      <c r="J15" s="316"/>
    </row>
    <row r="16" spans="1:10" ht="13.5" thickBot="1">
      <c r="A16" s="319"/>
      <c r="B16" s="15" t="s">
        <v>14</v>
      </c>
      <c r="C16" s="16">
        <v>15080.65</v>
      </c>
      <c r="D16" s="299"/>
      <c r="E16" s="26" t="s">
        <v>110</v>
      </c>
      <c r="F16" s="15"/>
      <c r="G16" s="15" t="s">
        <v>40</v>
      </c>
      <c r="H16" s="15" t="s">
        <v>75</v>
      </c>
      <c r="I16" s="16">
        <v>1300715.3500000001</v>
      </c>
      <c r="J16" s="317"/>
    </row>
    <row r="17" spans="1:11" ht="14.25" thickTop="1" thickBot="1">
      <c r="A17" s="319"/>
      <c r="B17" s="25" t="s">
        <v>18</v>
      </c>
      <c r="C17" s="16">
        <f>SUM(C14:C16)</f>
        <v>22493497.59</v>
      </c>
      <c r="D17" s="299">
        <f>C17</f>
        <v>22493497.59</v>
      </c>
      <c r="E17" s="26"/>
      <c r="F17" s="12"/>
      <c r="G17" s="12"/>
      <c r="H17" s="12"/>
      <c r="I17" s="13"/>
      <c r="J17" s="315">
        <f>SUM(I18:I24)</f>
        <v>5329611.4700000007</v>
      </c>
    </row>
    <row r="18" spans="1:11" ht="14.25" thickTop="1" thickBot="1">
      <c r="A18" s="11"/>
      <c r="B18" s="19" t="s">
        <v>23</v>
      </c>
      <c r="C18" s="20"/>
      <c r="D18" s="300">
        <f>D13+D17</f>
        <v>38047310.899999999</v>
      </c>
      <c r="E18" s="298" t="s">
        <v>82</v>
      </c>
      <c r="F18" s="12" t="s">
        <v>29</v>
      </c>
      <c r="G18" s="12" t="s">
        <v>41</v>
      </c>
      <c r="H18" s="12" t="s">
        <v>74</v>
      </c>
      <c r="I18" s="13">
        <v>1197913.52</v>
      </c>
      <c r="J18" s="316"/>
    </row>
    <row r="19" spans="1:11" ht="13.5" thickTop="1">
      <c r="A19" s="26" t="s">
        <v>19</v>
      </c>
      <c r="B19" s="22" t="s">
        <v>22</v>
      </c>
      <c r="C19" s="23">
        <v>920668.52</v>
      </c>
      <c r="D19" s="301"/>
      <c r="E19" s="26" t="s">
        <v>102</v>
      </c>
      <c r="F19" s="12"/>
      <c r="G19" s="12" t="s">
        <v>42</v>
      </c>
      <c r="H19" s="12" t="s">
        <v>76</v>
      </c>
      <c r="I19" s="13">
        <v>240541.96</v>
      </c>
      <c r="J19" s="316"/>
    </row>
    <row r="20" spans="1:11" ht="13.5" thickBot="1">
      <c r="A20" s="27" t="s">
        <v>20</v>
      </c>
      <c r="B20" s="15" t="s">
        <v>269</v>
      </c>
      <c r="C20" s="16">
        <v>210205.25</v>
      </c>
      <c r="D20" s="299"/>
      <c r="E20" s="302" t="s">
        <v>101</v>
      </c>
      <c r="F20" s="12"/>
      <c r="G20" s="12" t="s">
        <v>43</v>
      </c>
      <c r="H20" s="12" t="s">
        <v>77</v>
      </c>
      <c r="I20" s="13">
        <v>3145968.89</v>
      </c>
      <c r="J20" s="316"/>
    </row>
    <row r="21" spans="1:11" ht="14.25" thickTop="1" thickBot="1">
      <c r="A21" s="27"/>
      <c r="B21" s="19" t="s">
        <v>24</v>
      </c>
      <c r="C21" s="20">
        <f>SUM(C19:C20)</f>
        <v>1130873.77</v>
      </c>
      <c r="D21" s="300">
        <f>C21</f>
        <v>1130873.77</v>
      </c>
      <c r="E21" s="27"/>
      <c r="F21" s="12"/>
      <c r="G21" s="12" t="s">
        <v>44</v>
      </c>
      <c r="H21" s="12" t="s">
        <v>78</v>
      </c>
      <c r="I21" s="13">
        <v>209931.49</v>
      </c>
      <c r="J21" s="316"/>
      <c r="K21" s="29"/>
    </row>
    <row r="22" spans="1:11" ht="13.5" thickTop="1">
      <c r="A22" s="27"/>
      <c r="B22" s="28" t="s">
        <v>2</v>
      </c>
      <c r="C22" s="23"/>
      <c r="D22" s="297">
        <f>D18+D21</f>
        <v>39178184.670000002</v>
      </c>
      <c r="E22" s="27"/>
      <c r="F22" s="12"/>
      <c r="G22" s="12" t="s">
        <v>45</v>
      </c>
      <c r="H22" s="12" t="s">
        <v>79</v>
      </c>
      <c r="I22" s="13">
        <v>239988.55</v>
      </c>
      <c r="J22" s="316"/>
    </row>
    <row r="23" spans="1:11">
      <c r="A23" s="322" t="s">
        <v>108</v>
      </c>
      <c r="B23" s="12" t="s">
        <v>106</v>
      </c>
      <c r="C23" s="13">
        <v>780155.5</v>
      </c>
      <c r="D23" s="323">
        <f>SUM(C23:C24)</f>
        <v>985799.36</v>
      </c>
      <c r="E23" s="27"/>
      <c r="F23" s="12"/>
      <c r="G23" s="12" t="s">
        <v>46</v>
      </c>
      <c r="H23" s="12" t="s">
        <v>80</v>
      </c>
      <c r="I23" s="13">
        <v>254476.15</v>
      </c>
      <c r="J23" s="316"/>
    </row>
    <row r="24" spans="1:11" ht="13.5" thickBot="1">
      <c r="A24" s="322"/>
      <c r="B24" s="12" t="s">
        <v>107</v>
      </c>
      <c r="C24" s="16">
        <v>205643.86</v>
      </c>
      <c r="D24" s="323"/>
      <c r="E24" s="27"/>
      <c r="F24" s="15"/>
      <c r="G24" s="15" t="s">
        <v>47</v>
      </c>
      <c r="H24" s="15" t="s">
        <v>81</v>
      </c>
      <c r="I24" s="16">
        <v>40790.910000000003</v>
      </c>
      <c r="J24" s="317"/>
    </row>
    <row r="25" spans="1:11" ht="13.5" thickTop="1">
      <c r="A25" s="27"/>
      <c r="B25" s="12"/>
      <c r="C25" s="30"/>
      <c r="D25" s="14"/>
      <c r="E25" s="27"/>
      <c r="F25" s="12"/>
      <c r="G25" s="12"/>
      <c r="H25" s="12"/>
      <c r="I25" s="13"/>
      <c r="J25" s="315">
        <f>SUM(I26:I31)</f>
        <v>14123010.92</v>
      </c>
    </row>
    <row r="26" spans="1:11">
      <c r="A26" s="27"/>
      <c r="B26" s="12"/>
      <c r="C26" s="30"/>
      <c r="D26" s="14"/>
      <c r="E26" s="298" t="s">
        <v>83</v>
      </c>
      <c r="F26" s="12" t="s">
        <v>29</v>
      </c>
      <c r="G26" s="12" t="s">
        <v>48</v>
      </c>
      <c r="H26" s="12" t="s">
        <v>74</v>
      </c>
      <c r="I26" s="13">
        <v>523107.52</v>
      </c>
      <c r="J26" s="316"/>
    </row>
    <row r="27" spans="1:11">
      <c r="A27" s="27"/>
      <c r="B27" s="12"/>
      <c r="C27" s="30"/>
      <c r="D27" s="14"/>
      <c r="E27" s="26" t="s">
        <v>84</v>
      </c>
      <c r="F27" s="12"/>
      <c r="G27" s="12" t="s">
        <v>49</v>
      </c>
      <c r="H27" s="12" t="s">
        <v>76</v>
      </c>
      <c r="I27" s="13">
        <v>414534.46</v>
      </c>
      <c r="J27" s="316"/>
    </row>
    <row r="28" spans="1:11">
      <c r="A28" s="27"/>
      <c r="B28" s="12"/>
      <c r="C28" s="30"/>
      <c r="D28" s="14"/>
      <c r="E28" s="27"/>
      <c r="F28" s="12"/>
      <c r="G28" s="12" t="s">
        <v>50</v>
      </c>
      <c r="H28" s="12" t="s">
        <v>85</v>
      </c>
      <c r="I28" s="13">
        <v>1228637.53</v>
      </c>
      <c r="J28" s="316"/>
    </row>
    <row r="29" spans="1:11">
      <c r="A29" s="27"/>
      <c r="B29" s="12"/>
      <c r="C29" s="30"/>
      <c r="D29" s="14"/>
      <c r="E29" s="27"/>
      <c r="F29" s="12"/>
      <c r="G29" s="12" t="s">
        <v>51</v>
      </c>
      <c r="H29" s="12" t="s">
        <v>86</v>
      </c>
      <c r="I29" s="13">
        <v>7111379.3700000001</v>
      </c>
      <c r="J29" s="316"/>
    </row>
    <row r="30" spans="1:11">
      <c r="A30" s="27"/>
      <c r="B30" s="12"/>
      <c r="C30" s="30"/>
      <c r="D30" s="14"/>
      <c r="E30" s="27"/>
      <c r="F30" s="12"/>
      <c r="G30" s="12" t="s">
        <v>52</v>
      </c>
      <c r="H30" s="12" t="s">
        <v>87</v>
      </c>
      <c r="I30" s="13">
        <v>4228949.87</v>
      </c>
      <c r="J30" s="316"/>
    </row>
    <row r="31" spans="1:11" ht="13.5" thickBot="1">
      <c r="A31" s="27"/>
      <c r="B31" s="12"/>
      <c r="C31" s="30"/>
      <c r="D31" s="14"/>
      <c r="E31" s="27"/>
      <c r="F31" s="15"/>
      <c r="G31" s="15" t="s">
        <v>53</v>
      </c>
      <c r="H31" s="15" t="s">
        <v>88</v>
      </c>
      <c r="I31" s="16">
        <v>616402.17000000004</v>
      </c>
      <c r="J31" s="317"/>
    </row>
    <row r="32" spans="1:11" ht="13.5" thickTop="1">
      <c r="A32" s="27"/>
      <c r="B32" s="12"/>
      <c r="C32" s="30"/>
      <c r="D32" s="14"/>
      <c r="E32" s="27"/>
      <c r="F32" s="12"/>
      <c r="G32" s="12"/>
      <c r="H32" s="12"/>
      <c r="I32" s="13"/>
      <c r="J32" s="315">
        <f>SUM(I33:I39)</f>
        <v>248927.96000000002</v>
      </c>
    </row>
    <row r="33" spans="1:10">
      <c r="A33" s="27"/>
      <c r="B33" s="12"/>
      <c r="C33" s="30"/>
      <c r="D33" s="14"/>
      <c r="E33" s="298" t="s">
        <v>89</v>
      </c>
      <c r="F33" s="12" t="s">
        <v>29</v>
      </c>
      <c r="G33" s="12" t="s">
        <v>54</v>
      </c>
      <c r="H33" s="12" t="s">
        <v>90</v>
      </c>
      <c r="I33" s="13">
        <v>77193.679999999993</v>
      </c>
      <c r="J33" s="316"/>
    </row>
    <row r="34" spans="1:10">
      <c r="A34" s="27"/>
      <c r="B34" s="12"/>
      <c r="C34" s="30"/>
      <c r="D34" s="14"/>
      <c r="E34" s="26" t="s">
        <v>1</v>
      </c>
      <c r="F34" s="12"/>
      <c r="G34" s="12" t="s">
        <v>55</v>
      </c>
      <c r="H34" s="12" t="s">
        <v>91</v>
      </c>
      <c r="I34" s="13">
        <v>11709.83</v>
      </c>
      <c r="J34" s="316"/>
    </row>
    <row r="35" spans="1:10">
      <c r="A35" s="27"/>
      <c r="B35" s="12"/>
      <c r="C35" s="30"/>
      <c r="D35" s="14"/>
      <c r="E35" s="27"/>
      <c r="F35" s="12"/>
      <c r="G35" s="12" t="s">
        <v>56</v>
      </c>
      <c r="H35" s="12" t="s">
        <v>92</v>
      </c>
      <c r="I35" s="13">
        <v>104819.18</v>
      </c>
      <c r="J35" s="316"/>
    </row>
    <row r="36" spans="1:10">
      <c r="A36" s="27"/>
      <c r="B36" s="12"/>
      <c r="C36" s="30"/>
      <c r="D36" s="14"/>
      <c r="E36" s="27"/>
      <c r="F36" s="12"/>
      <c r="G36" s="12" t="s">
        <v>57</v>
      </c>
      <c r="H36" s="12" t="s">
        <v>93</v>
      </c>
      <c r="I36" s="13">
        <v>24692.23</v>
      </c>
      <c r="J36" s="316"/>
    </row>
    <row r="37" spans="1:10">
      <c r="A37" s="27"/>
      <c r="B37" s="12"/>
      <c r="C37" s="30"/>
      <c r="D37" s="14"/>
      <c r="E37" s="27"/>
      <c r="F37" s="12"/>
      <c r="G37" s="12" t="s">
        <v>58</v>
      </c>
      <c r="H37" s="12" t="s">
        <v>94</v>
      </c>
      <c r="I37" s="13">
        <v>10440.469999999999</v>
      </c>
      <c r="J37" s="316"/>
    </row>
    <row r="38" spans="1:10">
      <c r="A38" s="27"/>
      <c r="B38" s="12"/>
      <c r="C38" s="30"/>
      <c r="D38" s="14"/>
      <c r="E38" s="27"/>
      <c r="F38" s="12"/>
      <c r="G38" s="12" t="s">
        <v>59</v>
      </c>
      <c r="H38" s="12" t="s">
        <v>95</v>
      </c>
      <c r="I38" s="13">
        <v>10844</v>
      </c>
      <c r="J38" s="316"/>
    </row>
    <row r="39" spans="1:10" ht="13.5" thickBot="1">
      <c r="A39" s="27"/>
      <c r="B39" s="12"/>
      <c r="C39" s="30"/>
      <c r="D39" s="14"/>
      <c r="E39" s="27"/>
      <c r="F39" s="15"/>
      <c r="G39" s="15" t="s">
        <v>60</v>
      </c>
      <c r="H39" s="15" t="s">
        <v>76</v>
      </c>
      <c r="I39" s="16">
        <v>9228.57</v>
      </c>
      <c r="J39" s="317"/>
    </row>
    <row r="40" spans="1:10" ht="13.5" thickTop="1">
      <c r="A40" s="27"/>
      <c r="B40" s="12"/>
      <c r="C40" s="30"/>
      <c r="D40" s="14"/>
      <c r="E40" s="27"/>
      <c r="F40" s="12"/>
      <c r="G40" s="12"/>
      <c r="H40" s="12"/>
      <c r="I40" s="30"/>
      <c r="J40" s="31"/>
    </row>
    <row r="41" spans="1:10">
      <c r="A41" s="27"/>
      <c r="B41" s="12"/>
      <c r="C41" s="30"/>
      <c r="D41" s="14"/>
      <c r="E41" s="27"/>
      <c r="F41" s="12"/>
      <c r="G41" s="12"/>
      <c r="H41" s="32" t="s">
        <v>2</v>
      </c>
      <c r="I41" s="30"/>
      <c r="J41" s="33">
        <f>SUM(J4:J39)</f>
        <v>26145752.530000001</v>
      </c>
    </row>
    <row r="42" spans="1:10" ht="13.5" thickBot="1">
      <c r="A42" s="303"/>
      <c r="B42" s="15"/>
      <c r="C42" s="35"/>
      <c r="D42" s="18"/>
      <c r="E42" s="27"/>
      <c r="F42" s="12"/>
      <c r="G42" s="12"/>
      <c r="H42" s="36" t="s">
        <v>96</v>
      </c>
      <c r="I42" s="35"/>
      <c r="J42" s="37">
        <f>D43-J41</f>
        <v>12046632.780000001</v>
      </c>
    </row>
    <row r="43" spans="1:10" ht="14.25" thickTop="1" thickBot="1">
      <c r="A43" s="34"/>
      <c r="B43" s="38" t="s">
        <v>98</v>
      </c>
      <c r="C43" s="39"/>
      <c r="D43" s="39">
        <f>D22-D23</f>
        <v>38192385.310000002</v>
      </c>
      <c r="E43" s="34"/>
      <c r="F43" s="41"/>
      <c r="G43" s="41"/>
      <c r="H43" s="38" t="s">
        <v>97</v>
      </c>
      <c r="I43" s="39"/>
      <c r="J43" s="40">
        <f>J41+J42</f>
        <v>38192385.310000002</v>
      </c>
    </row>
    <row r="44" spans="1:10">
      <c r="B44" s="304"/>
      <c r="C44" s="42"/>
    </row>
  </sheetData>
  <mergeCells count="14">
    <mergeCell ref="A1:J1"/>
    <mergeCell ref="J4:J7"/>
    <mergeCell ref="J8:J13"/>
    <mergeCell ref="A14:A17"/>
    <mergeCell ref="A5:A13"/>
    <mergeCell ref="A3:D3"/>
    <mergeCell ref="E3:J3"/>
    <mergeCell ref="J14:J16"/>
    <mergeCell ref="J17:J24"/>
    <mergeCell ref="A23:A24"/>
    <mergeCell ref="D23:D24"/>
    <mergeCell ref="A2:J2"/>
    <mergeCell ref="J25:J31"/>
    <mergeCell ref="J32:J39"/>
  </mergeCells>
  <phoneticPr fontId="2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L17" sqref="L17"/>
    </sheetView>
  </sheetViews>
  <sheetFormatPr defaultColWidth="11.42578125" defaultRowHeight="12.75"/>
  <cols>
    <col min="1" max="1" width="13.85546875" style="52" customWidth="1"/>
    <col min="2" max="2" width="47.42578125" style="53" customWidth="1"/>
    <col min="3" max="3" width="14.42578125" style="54" customWidth="1"/>
    <col min="4" max="4" width="14.42578125" style="55" customWidth="1"/>
    <col min="5" max="5" width="14.42578125" style="56" customWidth="1"/>
    <col min="6" max="8" width="11.42578125" style="2"/>
    <col min="9" max="10" width="11.42578125" style="29"/>
    <col min="11" max="12" width="11.42578125" style="2"/>
    <col min="13" max="16384" width="11.42578125" style="3"/>
  </cols>
  <sheetData>
    <row r="1" spans="1:5" ht="13.5" customHeight="1">
      <c r="A1" s="368" t="s">
        <v>25</v>
      </c>
      <c r="B1" s="369"/>
      <c r="C1" s="369"/>
      <c r="D1" s="369"/>
      <c r="E1" s="370"/>
    </row>
    <row r="2" spans="1:5" ht="13.5" customHeight="1">
      <c r="A2" s="372" t="s">
        <v>305</v>
      </c>
      <c r="B2" s="374" t="s">
        <v>306</v>
      </c>
      <c r="C2" s="371" t="s">
        <v>307</v>
      </c>
      <c r="D2" s="371"/>
      <c r="E2" s="376" t="s">
        <v>310</v>
      </c>
    </row>
    <row r="3" spans="1:5" ht="13.5" customHeight="1">
      <c r="A3" s="373"/>
      <c r="B3" s="375"/>
      <c r="C3" s="43" t="s">
        <v>308</v>
      </c>
      <c r="D3" s="43" t="s">
        <v>309</v>
      </c>
      <c r="E3" s="377"/>
    </row>
    <row r="4" spans="1:5" ht="13.5" customHeight="1">
      <c r="A4" s="44">
        <v>1861</v>
      </c>
      <c r="B4" s="45" t="s">
        <v>301</v>
      </c>
      <c r="C4" s="46">
        <v>770400.15</v>
      </c>
      <c r="D4" s="46">
        <v>770400.14</v>
      </c>
      <c r="E4" s="47">
        <f>C4-D4</f>
        <v>1.0000000009313226E-2</v>
      </c>
    </row>
    <row r="5" spans="1:5" ht="13.5" customHeight="1">
      <c r="A5" s="44">
        <v>1861</v>
      </c>
      <c r="B5" s="45" t="s">
        <v>302</v>
      </c>
      <c r="C5" s="46">
        <v>1167158.78</v>
      </c>
      <c r="D5" s="46">
        <v>967158.78</v>
      </c>
      <c r="E5" s="47">
        <f>C5-D5</f>
        <v>200000</v>
      </c>
    </row>
    <row r="6" spans="1:5" ht="13.5" customHeight="1">
      <c r="A6" s="44">
        <v>1863</v>
      </c>
      <c r="B6" s="45" t="s">
        <v>303</v>
      </c>
      <c r="C6" s="46">
        <v>1273738.1599999999</v>
      </c>
      <c r="D6" s="46">
        <v>1273737.57</v>
      </c>
      <c r="E6" s="47">
        <f>C6-D6</f>
        <v>0.58999999985098839</v>
      </c>
    </row>
    <row r="7" spans="1:5" ht="13.5" customHeight="1" thickBot="1">
      <c r="A7" s="48">
        <v>1874</v>
      </c>
      <c r="B7" s="49" t="s">
        <v>304</v>
      </c>
      <c r="C7" s="50">
        <v>2801385.66</v>
      </c>
      <c r="D7" s="50">
        <v>3201385.66</v>
      </c>
      <c r="E7" s="51">
        <f>C7-D7</f>
        <v>-400000</v>
      </c>
    </row>
    <row r="8" spans="1:5" ht="13.5" customHeight="1"/>
    <row r="9" spans="1:5" ht="13.5" customHeight="1"/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</sheetData>
  <mergeCells count="5">
    <mergeCell ref="A1:E1"/>
    <mergeCell ref="C2:D2"/>
    <mergeCell ref="A2:A3"/>
    <mergeCell ref="B2:B3"/>
    <mergeCell ref="E2:E3"/>
  </mergeCells>
  <phoneticPr fontId="2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5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1.7109375" style="73" customWidth="1"/>
    <col min="11" max="12" width="11.42578125" style="60"/>
    <col min="13" max="16384" width="11.42578125" style="58"/>
  </cols>
  <sheetData>
    <row r="1" spans="1:10">
      <c r="A1" s="331" t="s">
        <v>149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>
      <c r="A3" s="218" t="s">
        <v>113</v>
      </c>
      <c r="B3" s="218"/>
      <c r="C3" s="97"/>
      <c r="D3" s="97"/>
      <c r="E3" s="333" t="s">
        <v>270</v>
      </c>
      <c r="F3" s="333"/>
      <c r="G3" s="333"/>
      <c r="H3" s="333"/>
      <c r="I3" s="332"/>
      <c r="J3" s="332"/>
    </row>
    <row r="4" spans="1:10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3711916.5</v>
      </c>
      <c r="J5" s="324">
        <f>SUM(I5:I8)</f>
        <v>3820310.2899999996</v>
      </c>
    </row>
    <row r="6" spans="1:10">
      <c r="A6" s="327" t="s">
        <v>6</v>
      </c>
      <c r="B6" s="63" t="s">
        <v>7</v>
      </c>
      <c r="C6" s="256">
        <v>14804152.6</v>
      </c>
      <c r="D6" s="89"/>
      <c r="E6" s="62" t="s">
        <v>28</v>
      </c>
      <c r="F6" s="63"/>
      <c r="G6" s="63" t="s">
        <v>31</v>
      </c>
      <c r="H6" s="63" t="s">
        <v>62</v>
      </c>
      <c r="I6" s="229">
        <v>11570.57</v>
      </c>
      <c r="J6" s="325"/>
    </row>
    <row r="7" spans="1:10">
      <c r="A7" s="327"/>
      <c r="B7" s="63" t="s">
        <v>8</v>
      </c>
      <c r="C7" s="256">
        <v>366511.38</v>
      </c>
      <c r="D7" s="89"/>
      <c r="E7" s="69"/>
      <c r="F7" s="63"/>
      <c r="G7" s="63" t="s">
        <v>32</v>
      </c>
      <c r="H7" s="63" t="s">
        <v>63</v>
      </c>
      <c r="I7" s="229">
        <v>46529.919999999998</v>
      </c>
      <c r="J7" s="325"/>
    </row>
    <row r="8" spans="1:10" ht="13.5" thickBot="1">
      <c r="A8" s="327"/>
      <c r="B8" s="63" t="s">
        <v>9</v>
      </c>
      <c r="C8" s="256">
        <v>905005.97</v>
      </c>
      <c r="D8" s="89"/>
      <c r="E8" s="69"/>
      <c r="F8" s="215"/>
      <c r="G8" s="215" t="s">
        <v>33</v>
      </c>
      <c r="H8" s="215" t="s">
        <v>64</v>
      </c>
      <c r="I8" s="234">
        <v>50293.3</v>
      </c>
      <c r="J8" s="326"/>
    </row>
    <row r="9" spans="1:10" ht="13.5" thickTop="1">
      <c r="A9" s="327"/>
      <c r="B9" s="63" t="s">
        <v>10</v>
      </c>
      <c r="C9" s="256">
        <v>121822.91</v>
      </c>
      <c r="D9" s="89"/>
      <c r="E9" s="69"/>
      <c r="F9" s="63"/>
      <c r="G9" s="63"/>
      <c r="H9" s="63"/>
      <c r="I9" s="229"/>
      <c r="J9" s="328">
        <f>SUM(I10:I14)</f>
        <v>1337157.74</v>
      </c>
    </row>
    <row r="10" spans="1:10">
      <c r="A10" s="327"/>
      <c r="B10" s="63" t="s">
        <v>11</v>
      </c>
      <c r="C10" s="256">
        <v>603884.76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254225.11</v>
      </c>
      <c r="J10" s="329"/>
    </row>
    <row r="11" spans="1:10">
      <c r="A11" s="327"/>
      <c r="B11" s="63" t="s">
        <v>12</v>
      </c>
      <c r="C11" s="256">
        <v>774433.28000000003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66754.460000000006</v>
      </c>
      <c r="J11" s="329"/>
    </row>
    <row r="12" spans="1:10">
      <c r="A12" s="327"/>
      <c r="B12" s="63" t="s">
        <v>13</v>
      </c>
      <c r="C12" s="256">
        <v>6116.16</v>
      </c>
      <c r="D12" s="89"/>
      <c r="E12" s="69"/>
      <c r="F12" s="63"/>
      <c r="G12" s="63" t="s">
        <v>36</v>
      </c>
      <c r="H12" s="63" t="s">
        <v>120</v>
      </c>
      <c r="I12" s="229">
        <v>54622.11</v>
      </c>
      <c r="J12" s="329"/>
    </row>
    <row r="13" spans="1:10" ht="13.5" thickBot="1">
      <c r="A13" s="327"/>
      <c r="B13" s="215" t="s">
        <v>14</v>
      </c>
      <c r="C13" s="256">
        <v>23629.279999999999</v>
      </c>
      <c r="D13" s="84"/>
      <c r="E13" s="69"/>
      <c r="F13" s="63"/>
      <c r="G13" s="63" t="s">
        <v>37</v>
      </c>
      <c r="H13" s="63" t="s">
        <v>121</v>
      </c>
      <c r="I13" s="229">
        <v>493040.17</v>
      </c>
      <c r="J13" s="329"/>
    </row>
    <row r="14" spans="1:10" ht="14.25" thickTop="1" thickBot="1">
      <c r="A14" s="327"/>
      <c r="B14" s="75" t="s">
        <v>15</v>
      </c>
      <c r="C14" s="259">
        <f>SUM(C6:C13)</f>
        <v>17605556.340000004</v>
      </c>
      <c r="D14" s="82">
        <f>C14</f>
        <v>17605556.340000004</v>
      </c>
      <c r="E14" s="69"/>
      <c r="F14" s="215"/>
      <c r="G14" s="215" t="s">
        <v>38</v>
      </c>
      <c r="H14" s="215" t="s">
        <v>122</v>
      </c>
      <c r="I14" s="234">
        <v>468515.89</v>
      </c>
      <c r="J14" s="330"/>
    </row>
    <row r="15" spans="1:10" ht="13.5" thickTop="1">
      <c r="A15" s="327" t="s">
        <v>16</v>
      </c>
      <c r="B15" s="216" t="s">
        <v>17</v>
      </c>
      <c r="C15" s="260">
        <v>25741083.620000001</v>
      </c>
      <c r="D15" s="261"/>
      <c r="E15" s="69"/>
      <c r="F15" s="63"/>
      <c r="G15" s="63"/>
      <c r="H15" s="63"/>
      <c r="I15" s="229"/>
      <c r="J15" s="328">
        <f>SUM(I16:I17)</f>
        <v>844295.62000000011</v>
      </c>
    </row>
    <row r="16" spans="1:10">
      <c r="A16" s="327"/>
      <c r="B16" s="63" t="s">
        <v>10</v>
      </c>
      <c r="C16" s="256">
        <v>461298.22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172289.82</v>
      </c>
      <c r="J16" s="329"/>
    </row>
    <row r="17" spans="1:11" ht="13.5" thickBot="1">
      <c r="A17" s="327"/>
      <c r="B17" s="215" t="s">
        <v>14</v>
      </c>
      <c r="C17" s="262">
        <v>27244.43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672005.8</v>
      </c>
      <c r="J17" s="330"/>
    </row>
    <row r="18" spans="1:11" ht="14.25" thickTop="1" thickBot="1">
      <c r="A18" s="327"/>
      <c r="B18" s="81" t="s">
        <v>18</v>
      </c>
      <c r="C18" s="262">
        <f>SUM(C15:C17)</f>
        <v>26229626.27</v>
      </c>
      <c r="D18" s="84">
        <f>C18</f>
        <v>26229626.27</v>
      </c>
      <c r="E18" s="69"/>
      <c r="F18" s="63"/>
      <c r="G18" s="63"/>
      <c r="H18" s="63"/>
      <c r="I18" s="229"/>
      <c r="J18" s="328">
        <f>SUM(I19:I20)</f>
        <v>3749627.05</v>
      </c>
    </row>
    <row r="19" spans="1:11" ht="14.25" thickTop="1" thickBot="1">
      <c r="A19" s="67"/>
      <c r="B19" s="75" t="s">
        <v>23</v>
      </c>
      <c r="C19" s="259"/>
      <c r="D19" s="82">
        <f>D14+D18</f>
        <v>43835182.609999999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2714756.76</v>
      </c>
      <c r="J19" s="329"/>
    </row>
    <row r="20" spans="1:11" ht="14.25" thickTop="1" thickBot="1">
      <c r="A20" s="62" t="s">
        <v>19</v>
      </c>
      <c r="B20" s="216" t="s">
        <v>22</v>
      </c>
      <c r="C20" s="260">
        <v>509867.69</v>
      </c>
      <c r="D20" s="261"/>
      <c r="E20" s="62" t="s">
        <v>116</v>
      </c>
      <c r="F20" s="215"/>
      <c r="G20" s="215" t="s">
        <v>40</v>
      </c>
      <c r="H20" s="215" t="s">
        <v>118</v>
      </c>
      <c r="I20" s="234">
        <v>1034870.29</v>
      </c>
      <c r="J20" s="330"/>
    </row>
    <row r="21" spans="1:11" ht="14.25" thickTop="1" thickBot="1">
      <c r="A21" s="69" t="s">
        <v>20</v>
      </c>
      <c r="B21" s="215" t="s">
        <v>21</v>
      </c>
      <c r="C21" s="262">
        <v>415410.86</v>
      </c>
      <c r="D21" s="84"/>
      <c r="E21" s="62"/>
      <c r="F21" s="63"/>
      <c r="G21" s="63"/>
      <c r="H21" s="63"/>
      <c r="I21" s="229"/>
      <c r="J21" s="328">
        <f>SUM(I22:I28)</f>
        <v>5749814.7999999998</v>
      </c>
    </row>
    <row r="22" spans="1:11" ht="14.25" thickTop="1" thickBot="1">
      <c r="A22" s="69"/>
      <c r="B22" s="75" t="s">
        <v>24</v>
      </c>
      <c r="C22" s="259">
        <f>SUM(C20:C21)</f>
        <v>925278.55</v>
      </c>
      <c r="D22" s="82">
        <f>C22</f>
        <v>925278.55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988920.02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606445.92000000004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3199725.57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341982.65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99226.19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465600.14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47914.31</v>
      </c>
      <c r="J28" s="330"/>
    </row>
    <row r="29" spans="1:11" ht="13.5" thickTop="1">
      <c r="A29" s="69"/>
      <c r="B29" s="63"/>
      <c r="C29" s="121"/>
      <c r="D29" s="89"/>
      <c r="E29" s="69"/>
      <c r="F29" s="63"/>
      <c r="G29" s="63"/>
      <c r="H29" s="63"/>
      <c r="I29" s="229"/>
      <c r="J29" s="328">
        <f>SUM(I30:I35)</f>
        <v>10443424.999999998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552851.67000000004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187418.36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1301329.77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4584610.5199999996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3489907.73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>
        <v>327306.95</v>
      </c>
      <c r="J35" s="330"/>
    </row>
    <row r="36" spans="1:10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28">
        <f>SUM(I37:I43)</f>
        <v>599408.40999999992</v>
      </c>
    </row>
    <row r="37" spans="1:10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80255.31</v>
      </c>
      <c r="J37" s="329"/>
    </row>
    <row r="38" spans="1:10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8678.83</v>
      </c>
      <c r="J38" s="329"/>
    </row>
    <row r="39" spans="1:10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302474.78999999998</v>
      </c>
      <c r="J39" s="329"/>
    </row>
    <row r="40" spans="1:10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43428.78</v>
      </c>
      <c r="J40" s="329"/>
    </row>
    <row r="41" spans="1:10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>
        <v>44176</v>
      </c>
      <c r="J41" s="329"/>
    </row>
    <row r="42" spans="1:10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26140</v>
      </c>
      <c r="J42" s="329"/>
    </row>
    <row r="43" spans="1:10" ht="13.5" thickBot="1">
      <c r="A43" s="69"/>
      <c r="B43" s="63"/>
      <c r="C43" s="121"/>
      <c r="D43" s="89"/>
      <c r="E43" s="69"/>
      <c r="F43" s="215"/>
      <c r="G43" s="215" t="s">
        <v>60</v>
      </c>
      <c r="H43" s="215" t="s">
        <v>76</v>
      </c>
      <c r="I43" s="234">
        <v>94254.7</v>
      </c>
      <c r="J43" s="330"/>
    </row>
    <row r="44" spans="1:10" ht="13.5" thickTop="1">
      <c r="A44" s="69"/>
      <c r="B44" s="63"/>
      <c r="C44" s="121"/>
      <c r="D44" s="89"/>
      <c r="E44" s="69"/>
      <c r="F44" s="63"/>
      <c r="G44" s="63"/>
      <c r="H44" s="63"/>
      <c r="I44" s="229"/>
      <c r="J44" s="68"/>
    </row>
    <row r="45" spans="1:10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26544038.91</v>
      </c>
    </row>
    <row r="46" spans="1:10" ht="13.5" thickBot="1">
      <c r="A46" s="290"/>
      <c r="B46" s="215"/>
      <c r="C46" s="291"/>
      <c r="D46" s="84"/>
      <c r="E46" s="69"/>
      <c r="F46" s="63"/>
      <c r="G46" s="63"/>
      <c r="H46" s="264" t="s">
        <v>96</v>
      </c>
      <c r="I46" s="234"/>
      <c r="J46" s="84">
        <f>D47-J45</f>
        <v>18216422.249999996</v>
      </c>
    </row>
    <row r="47" spans="1:10" ht="14.25" thickTop="1" thickBot="1">
      <c r="A47" s="147"/>
      <c r="B47" s="265" t="s">
        <v>98</v>
      </c>
      <c r="C47" s="149"/>
      <c r="D47" s="190">
        <f>D19+D22</f>
        <v>44760461.159999996</v>
      </c>
      <c r="E47" s="147"/>
      <c r="F47" s="148"/>
      <c r="G47" s="148"/>
      <c r="H47" s="265" t="s">
        <v>97</v>
      </c>
      <c r="I47" s="245"/>
      <c r="J47" s="190">
        <f>J45+J46</f>
        <v>44760461.159999996</v>
      </c>
    </row>
    <row r="48" spans="1:10">
      <c r="B48" s="267"/>
      <c r="C48" s="122"/>
    </row>
  </sheetData>
  <mergeCells count="14">
    <mergeCell ref="J36:J43"/>
    <mergeCell ref="J18:J20"/>
    <mergeCell ref="A15:A18"/>
    <mergeCell ref="J15:J17"/>
    <mergeCell ref="J21:J28"/>
    <mergeCell ref="J29:J35"/>
    <mergeCell ref="J5:J8"/>
    <mergeCell ref="A6:A14"/>
    <mergeCell ref="J9:J14"/>
    <mergeCell ref="A1:J1"/>
    <mergeCell ref="A2:J2"/>
    <mergeCell ref="E3:J3"/>
    <mergeCell ref="A4:D4"/>
    <mergeCell ref="E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19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1.7109375" style="73" customWidth="1"/>
    <col min="11" max="11" width="11.42578125" style="293"/>
    <col min="12" max="12" width="11.42578125" style="60"/>
    <col min="13" max="16384" width="11.42578125" style="58"/>
  </cols>
  <sheetData>
    <row r="1" spans="1:10">
      <c r="A1" s="331" t="s">
        <v>271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>
      <c r="A2" s="331" t="s">
        <v>25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>
      <c r="A3" s="218" t="s">
        <v>113</v>
      </c>
      <c r="B3" s="218"/>
      <c r="C3" s="97"/>
      <c r="D3" s="97"/>
      <c r="E3" s="333" t="s">
        <v>272</v>
      </c>
      <c r="F3" s="333"/>
      <c r="G3" s="333"/>
      <c r="H3" s="333"/>
      <c r="I3" s="332"/>
      <c r="J3" s="332"/>
    </row>
    <row r="4" spans="1:10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/>
      <c r="J5" s="324">
        <f>SUM(I5:I8)</f>
        <v>18358.129999999997</v>
      </c>
    </row>
    <row r="6" spans="1:10">
      <c r="A6" s="327" t="s">
        <v>6</v>
      </c>
      <c r="B6" s="63" t="s">
        <v>7</v>
      </c>
      <c r="C6" s="256">
        <v>1597379.1</v>
      </c>
      <c r="D6" s="89"/>
      <c r="E6" s="62" t="s">
        <v>28</v>
      </c>
      <c r="F6" s="63"/>
      <c r="G6" s="63" t="s">
        <v>31</v>
      </c>
      <c r="H6" s="63" t="s">
        <v>62</v>
      </c>
      <c r="I6" s="229"/>
      <c r="J6" s="325"/>
    </row>
    <row r="7" spans="1:10">
      <c r="A7" s="327"/>
      <c r="B7" s="63" t="s">
        <v>8</v>
      </c>
      <c r="C7" s="256">
        <v>29379.68</v>
      </c>
      <c r="D7" s="89"/>
      <c r="E7" s="69"/>
      <c r="F7" s="63"/>
      <c r="G7" s="63" t="s">
        <v>32</v>
      </c>
      <c r="H7" s="63" t="s">
        <v>63</v>
      </c>
      <c r="I7" s="229">
        <v>1858.17</v>
      </c>
      <c r="J7" s="325"/>
    </row>
    <row r="8" spans="1:10" ht="13.5" thickBot="1">
      <c r="A8" s="327"/>
      <c r="B8" s="63" t="s">
        <v>9</v>
      </c>
      <c r="C8" s="256">
        <v>12542.27</v>
      </c>
      <c r="D8" s="89"/>
      <c r="E8" s="69"/>
      <c r="F8" s="215"/>
      <c r="G8" s="215" t="s">
        <v>33</v>
      </c>
      <c r="H8" s="215" t="s">
        <v>64</v>
      </c>
      <c r="I8" s="234">
        <v>16499.96</v>
      </c>
      <c r="J8" s="326"/>
    </row>
    <row r="9" spans="1:10" ht="13.5" thickTop="1">
      <c r="A9" s="327"/>
      <c r="B9" s="63" t="s">
        <v>10</v>
      </c>
      <c r="C9" s="256">
        <v>2240.4699999999998</v>
      </c>
      <c r="D9" s="89"/>
      <c r="E9" s="69"/>
      <c r="F9" s="63"/>
      <c r="G9" s="63"/>
      <c r="H9" s="63"/>
      <c r="I9" s="229"/>
      <c r="J9" s="328">
        <f>SUM(I10:I14)</f>
        <v>62348.2</v>
      </c>
    </row>
    <row r="10" spans="1:10">
      <c r="A10" s="327"/>
      <c r="B10" s="63" t="s">
        <v>11</v>
      </c>
      <c r="C10" s="256">
        <v>9120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16354.93</v>
      </c>
      <c r="J10" s="329"/>
    </row>
    <row r="11" spans="1:10">
      <c r="A11" s="327"/>
      <c r="B11" s="63" t="s">
        <v>12</v>
      </c>
      <c r="C11" s="256">
        <v>227645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4195.97</v>
      </c>
      <c r="J11" s="329"/>
    </row>
    <row r="12" spans="1:10">
      <c r="A12" s="327"/>
      <c r="B12" s="63" t="s">
        <v>13</v>
      </c>
      <c r="C12" s="256"/>
      <c r="D12" s="89"/>
      <c r="E12" s="69"/>
      <c r="F12" s="63"/>
      <c r="G12" s="63" t="s">
        <v>36</v>
      </c>
      <c r="H12" s="63" t="s">
        <v>120</v>
      </c>
      <c r="I12" s="229">
        <v>3748.1</v>
      </c>
      <c r="J12" s="329"/>
    </row>
    <row r="13" spans="1:10" ht="13.5" thickBot="1">
      <c r="A13" s="327"/>
      <c r="B13" s="215" t="s">
        <v>14</v>
      </c>
      <c r="C13" s="256">
        <v>432.55</v>
      </c>
      <c r="D13" s="84"/>
      <c r="E13" s="69"/>
      <c r="F13" s="63"/>
      <c r="G13" s="63" t="s">
        <v>37</v>
      </c>
      <c r="H13" s="63" t="s">
        <v>121</v>
      </c>
      <c r="I13" s="229">
        <v>25879.59</v>
      </c>
      <c r="J13" s="329"/>
    </row>
    <row r="14" spans="1:10" ht="14.25" thickTop="1" thickBot="1">
      <c r="A14" s="327"/>
      <c r="B14" s="75" t="s">
        <v>15</v>
      </c>
      <c r="C14" s="259">
        <f>SUM(C6:C13)</f>
        <v>1878739.07</v>
      </c>
      <c r="D14" s="82">
        <f>C14</f>
        <v>1878739.07</v>
      </c>
      <c r="E14" s="69"/>
      <c r="F14" s="215"/>
      <c r="G14" s="215" t="s">
        <v>38</v>
      </c>
      <c r="H14" s="215" t="s">
        <v>122</v>
      </c>
      <c r="I14" s="234">
        <v>12169.61</v>
      </c>
      <c r="J14" s="330"/>
    </row>
    <row r="15" spans="1:10" ht="13.5" thickTop="1">
      <c r="A15" s="327" t="s">
        <v>16</v>
      </c>
      <c r="B15" s="216" t="s">
        <v>17</v>
      </c>
      <c r="C15" s="260">
        <v>223798.03</v>
      </c>
      <c r="D15" s="261"/>
      <c r="E15" s="69"/>
      <c r="F15" s="63"/>
      <c r="G15" s="63"/>
      <c r="H15" s="63"/>
      <c r="I15" s="229"/>
      <c r="J15" s="328">
        <f>SUM(I16:I17)</f>
        <v>14650.84</v>
      </c>
    </row>
    <row r="16" spans="1:10">
      <c r="A16" s="327"/>
      <c r="B16" s="63" t="s">
        <v>10</v>
      </c>
      <c r="C16" s="256">
        <v>10406.540000000001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8528.64</v>
      </c>
      <c r="J16" s="329"/>
    </row>
    <row r="17" spans="1:12" ht="13.5" thickBot="1">
      <c r="A17" s="327"/>
      <c r="B17" s="215" t="s">
        <v>14</v>
      </c>
      <c r="C17" s="262">
        <v>811.46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6122.2</v>
      </c>
      <c r="J17" s="330"/>
    </row>
    <row r="18" spans="1:12" ht="14.25" thickTop="1" thickBot="1">
      <c r="A18" s="327"/>
      <c r="B18" s="81" t="s">
        <v>18</v>
      </c>
      <c r="C18" s="262">
        <f>SUM(C15:C17)</f>
        <v>235016.03</v>
      </c>
      <c r="D18" s="84">
        <f>C18</f>
        <v>235016.03</v>
      </c>
      <c r="E18" s="69"/>
      <c r="F18" s="63"/>
      <c r="G18" s="63"/>
      <c r="H18" s="63"/>
      <c r="I18" s="229"/>
      <c r="J18" s="328">
        <f>SUM(I19:I20)</f>
        <v>271588.56</v>
      </c>
    </row>
    <row r="19" spans="1:12" ht="14.25" thickTop="1" thickBot="1">
      <c r="A19" s="67"/>
      <c r="B19" s="75" t="s">
        <v>23</v>
      </c>
      <c r="C19" s="259"/>
      <c r="D19" s="82">
        <f>D14+D18</f>
        <v>2113755.1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184826.08</v>
      </c>
      <c r="J19" s="329"/>
      <c r="L19" s="73"/>
    </row>
    <row r="20" spans="1:12" ht="14.25" thickTop="1" thickBot="1">
      <c r="A20" s="62" t="s">
        <v>19</v>
      </c>
      <c r="B20" s="216" t="s">
        <v>22</v>
      </c>
      <c r="C20" s="260">
        <v>24508.19</v>
      </c>
      <c r="D20" s="261"/>
      <c r="E20" s="62" t="s">
        <v>116</v>
      </c>
      <c r="F20" s="215"/>
      <c r="G20" s="215" t="s">
        <v>40</v>
      </c>
      <c r="H20" s="215" t="s">
        <v>118</v>
      </c>
      <c r="I20" s="234">
        <v>86762.48</v>
      </c>
      <c r="J20" s="330"/>
    </row>
    <row r="21" spans="1:12" ht="14.25" thickTop="1" thickBot="1">
      <c r="A21" s="69" t="s">
        <v>20</v>
      </c>
      <c r="B21" s="215" t="s">
        <v>21</v>
      </c>
      <c r="C21" s="262">
        <v>15922.4</v>
      </c>
      <c r="D21" s="84"/>
      <c r="E21" s="62"/>
      <c r="F21" s="63"/>
      <c r="G21" s="63"/>
      <c r="H21" s="63"/>
      <c r="I21" s="229"/>
      <c r="J21" s="328">
        <f>SUM(I22:I28)</f>
        <v>120936.02</v>
      </c>
    </row>
    <row r="22" spans="1:12" ht="14.25" thickTop="1" thickBot="1">
      <c r="A22" s="69"/>
      <c r="B22" s="75" t="s">
        <v>24</v>
      </c>
      <c r="C22" s="259">
        <f>SUM(C20:C21)</f>
        <v>40430.589999999997</v>
      </c>
      <c r="D22" s="82">
        <f>C22</f>
        <v>40430.589999999997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29787.98</v>
      </c>
      <c r="J22" s="329"/>
    </row>
    <row r="23" spans="1:12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9073.36</v>
      </c>
      <c r="J23" s="329"/>
    </row>
    <row r="24" spans="1:12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48750.3</v>
      </c>
      <c r="J24" s="329"/>
    </row>
    <row r="25" spans="1:12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18428.060000000001</v>
      </c>
      <c r="J25" s="329"/>
      <c r="K25" s="294"/>
    </row>
    <row r="26" spans="1:12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3011</v>
      </c>
      <c r="J26" s="329"/>
    </row>
    <row r="27" spans="1:12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10441.68</v>
      </c>
      <c r="J27" s="329"/>
    </row>
    <row r="28" spans="1:12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1443.64</v>
      </c>
      <c r="J28" s="330"/>
    </row>
    <row r="29" spans="1:12" ht="13.5" thickTop="1">
      <c r="A29" s="69"/>
      <c r="B29" s="63"/>
      <c r="C29" s="121"/>
      <c r="D29" s="89"/>
      <c r="E29" s="69"/>
      <c r="F29" s="63"/>
      <c r="G29" s="63"/>
      <c r="H29" s="63"/>
      <c r="I29" s="229"/>
      <c r="J29" s="328">
        <f>SUM(I30:I35)</f>
        <v>474518.72000000003</v>
      </c>
    </row>
    <row r="30" spans="1:12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24250.59</v>
      </c>
      <c r="J30" s="329"/>
    </row>
    <row r="31" spans="1:12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8111.33</v>
      </c>
      <c r="J31" s="329"/>
    </row>
    <row r="32" spans="1:12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52705.66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171095.4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217766.29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>
        <v>589.45000000000005</v>
      </c>
      <c r="J35" s="330"/>
    </row>
    <row r="36" spans="1:10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28">
        <f>SUM(I37:I43)</f>
        <v>19892.36</v>
      </c>
    </row>
    <row r="37" spans="1:10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5940.26</v>
      </c>
      <c r="J37" s="329"/>
    </row>
    <row r="38" spans="1:10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466</v>
      </c>
      <c r="J38" s="329"/>
    </row>
    <row r="39" spans="1:10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3528.91</v>
      </c>
      <c r="J39" s="329"/>
    </row>
    <row r="40" spans="1:10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4410.1899999999996</v>
      </c>
      <c r="J40" s="329"/>
    </row>
    <row r="41" spans="1:10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/>
      <c r="J41" s="329"/>
    </row>
    <row r="42" spans="1:10">
      <c r="A42" s="214" t="s">
        <v>123</v>
      </c>
      <c r="B42" s="63" t="s">
        <v>124</v>
      </c>
      <c r="C42" s="121">
        <v>354671.73</v>
      </c>
      <c r="D42" s="89"/>
      <c r="E42" s="69"/>
      <c r="F42" s="63"/>
      <c r="G42" s="63" t="s">
        <v>59</v>
      </c>
      <c r="H42" s="63" t="s">
        <v>95</v>
      </c>
      <c r="I42" s="229"/>
      <c r="J42" s="329"/>
    </row>
    <row r="43" spans="1:10" ht="13.5" thickBot="1">
      <c r="A43" s="69"/>
      <c r="B43" s="63" t="s">
        <v>125</v>
      </c>
      <c r="C43" s="285">
        <v>627621.1</v>
      </c>
      <c r="D43" s="89"/>
      <c r="E43" s="69"/>
      <c r="F43" s="215"/>
      <c r="G43" s="215" t="s">
        <v>60</v>
      </c>
      <c r="H43" s="215" t="s">
        <v>76</v>
      </c>
      <c r="I43" s="234">
        <v>5547</v>
      </c>
      <c r="J43" s="330"/>
    </row>
    <row r="44" spans="1:10" ht="13.5" thickTop="1">
      <c r="A44" s="69"/>
      <c r="B44" s="63" t="s">
        <v>126</v>
      </c>
      <c r="C44" s="121">
        <f>J45</f>
        <v>982292.83</v>
      </c>
      <c r="D44" s="89"/>
      <c r="E44" s="69"/>
      <c r="F44" s="63"/>
      <c r="G44" s="63"/>
      <c r="H44" s="63"/>
      <c r="I44" s="229"/>
      <c r="J44" s="68"/>
    </row>
    <row r="45" spans="1:10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982292.83</v>
      </c>
    </row>
    <row r="46" spans="1:10" ht="13.5" thickBot="1">
      <c r="A46" s="290"/>
      <c r="B46" s="215"/>
      <c r="C46" s="291"/>
      <c r="D46" s="84"/>
      <c r="E46" s="69"/>
      <c r="F46" s="63"/>
      <c r="G46" s="63"/>
      <c r="H46" s="264" t="s">
        <v>96</v>
      </c>
      <c r="I46" s="234"/>
      <c r="J46" s="84">
        <f>D47-J45</f>
        <v>1171892.8599999999</v>
      </c>
    </row>
    <row r="47" spans="1:10" ht="14.25" thickTop="1" thickBot="1">
      <c r="A47" s="147"/>
      <c r="B47" s="265" t="s">
        <v>98</v>
      </c>
      <c r="C47" s="149"/>
      <c r="D47" s="190">
        <f>D19+D22</f>
        <v>2154185.69</v>
      </c>
      <c r="E47" s="147"/>
      <c r="F47" s="148"/>
      <c r="G47" s="148"/>
      <c r="H47" s="265" t="s">
        <v>97</v>
      </c>
      <c r="I47" s="245"/>
      <c r="J47" s="190">
        <f>J45+J46</f>
        <v>2154185.69</v>
      </c>
    </row>
    <row r="48" spans="1:10">
      <c r="B48" s="267"/>
      <c r="C48" s="122"/>
    </row>
  </sheetData>
  <mergeCells count="14">
    <mergeCell ref="J5:J8"/>
    <mergeCell ref="A6:A14"/>
    <mergeCell ref="J9:J14"/>
    <mergeCell ref="A15:A18"/>
    <mergeCell ref="J15:J17"/>
    <mergeCell ref="J18:J20"/>
    <mergeCell ref="J21:J28"/>
    <mergeCell ref="J29:J35"/>
    <mergeCell ref="A1:J1"/>
    <mergeCell ref="J36:J43"/>
    <mergeCell ref="A2:J2"/>
    <mergeCell ref="E3:J3"/>
    <mergeCell ref="A4:D4"/>
    <mergeCell ref="E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38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>
      <c r="A1" s="331" t="s">
        <v>25</v>
      </c>
      <c r="B1" s="331"/>
      <c r="C1" s="331"/>
      <c r="D1" s="331"/>
      <c r="E1" s="331"/>
      <c r="F1" s="331"/>
      <c r="G1" s="331"/>
      <c r="H1" s="331"/>
      <c r="I1" s="332"/>
      <c r="J1" s="332"/>
    </row>
    <row r="2" spans="1:10" ht="13.5" customHeight="1">
      <c r="A2" s="331" t="s">
        <v>158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>
      <c r="A3" s="218" t="s">
        <v>127</v>
      </c>
      <c r="B3" s="218"/>
      <c r="C3" s="97"/>
      <c r="D3" s="97"/>
      <c r="E3" s="333" t="s">
        <v>273</v>
      </c>
      <c r="F3" s="333"/>
      <c r="G3" s="333"/>
      <c r="H3" s="333"/>
      <c r="I3" s="332"/>
      <c r="J3" s="332"/>
    </row>
    <row r="4" spans="1:10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25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6248454.4000000004</v>
      </c>
      <c r="J5" s="324">
        <f>SUM(I5:I8)</f>
        <v>6352373.8300000001</v>
      </c>
    </row>
    <row r="6" spans="1:10">
      <c r="A6" s="327" t="s">
        <v>6</v>
      </c>
      <c r="B6" s="63" t="s">
        <v>7</v>
      </c>
      <c r="C6" s="229">
        <v>16797896.280000001</v>
      </c>
      <c r="D6" s="89"/>
      <c r="E6" s="62" t="s">
        <v>28</v>
      </c>
      <c r="F6" s="63"/>
      <c r="G6" s="63" t="s">
        <v>31</v>
      </c>
      <c r="H6" s="63" t="s">
        <v>62</v>
      </c>
      <c r="I6" s="229">
        <v>2611.27</v>
      </c>
      <c r="J6" s="325"/>
    </row>
    <row r="7" spans="1:10">
      <c r="A7" s="327"/>
      <c r="B7" s="63" t="s">
        <v>8</v>
      </c>
      <c r="C7" s="229">
        <v>521414.81</v>
      </c>
      <c r="D7" s="89"/>
      <c r="E7" s="69"/>
      <c r="F7" s="63"/>
      <c r="G7" s="63" t="s">
        <v>32</v>
      </c>
      <c r="H7" s="63" t="s">
        <v>63</v>
      </c>
      <c r="I7" s="229">
        <v>81288.160000000003</v>
      </c>
      <c r="J7" s="325"/>
    </row>
    <row r="8" spans="1:10" ht="13.5" thickBot="1">
      <c r="A8" s="327"/>
      <c r="B8" s="63" t="s">
        <v>9</v>
      </c>
      <c r="C8" s="229">
        <v>1029416.49</v>
      </c>
      <c r="D8" s="89"/>
      <c r="E8" s="69"/>
      <c r="F8" s="215"/>
      <c r="G8" s="215" t="s">
        <v>33</v>
      </c>
      <c r="H8" s="215" t="s">
        <v>64</v>
      </c>
      <c r="I8" s="234">
        <v>20020</v>
      </c>
      <c r="J8" s="326"/>
    </row>
    <row r="9" spans="1:10" ht="13.5" thickTop="1">
      <c r="A9" s="327"/>
      <c r="B9" s="63" t="s">
        <v>10</v>
      </c>
      <c r="C9" s="229">
        <v>363725.44</v>
      </c>
      <c r="D9" s="89"/>
      <c r="E9" s="69"/>
      <c r="F9" s="63"/>
      <c r="G9" s="63"/>
      <c r="H9" s="63"/>
      <c r="I9" s="229"/>
      <c r="J9" s="328">
        <f>SUM(I10:I14)</f>
        <v>1860722.08</v>
      </c>
    </row>
    <row r="10" spans="1:10">
      <c r="A10" s="327"/>
      <c r="B10" s="63" t="s">
        <v>200</v>
      </c>
      <c r="C10" s="229">
        <v>965340.83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233325.97</v>
      </c>
      <c r="J10" s="329"/>
    </row>
    <row r="11" spans="1:10">
      <c r="A11" s="327"/>
      <c r="B11" s="63" t="s">
        <v>128</v>
      </c>
      <c r="C11" s="229">
        <v>187843.44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65066.89</v>
      </c>
      <c r="J11" s="329"/>
    </row>
    <row r="12" spans="1:10">
      <c r="A12" s="327"/>
      <c r="B12" s="63" t="s">
        <v>129</v>
      </c>
      <c r="C12" s="229">
        <v>9296</v>
      </c>
      <c r="D12" s="89"/>
      <c r="E12" s="69"/>
      <c r="F12" s="63"/>
      <c r="G12" s="63" t="s">
        <v>36</v>
      </c>
      <c r="H12" s="63" t="s">
        <v>120</v>
      </c>
      <c r="I12" s="229">
        <v>68532.7</v>
      </c>
      <c r="J12" s="329"/>
    </row>
    <row r="13" spans="1:10" ht="13.5" thickBot="1">
      <c r="A13" s="327"/>
      <c r="B13" s="215" t="s">
        <v>14</v>
      </c>
      <c r="C13" s="229">
        <v>30864.799999999999</v>
      </c>
      <c r="D13" s="84"/>
      <c r="E13" s="69"/>
      <c r="F13" s="63"/>
      <c r="G13" s="63" t="s">
        <v>37</v>
      </c>
      <c r="H13" s="63" t="s">
        <v>121</v>
      </c>
      <c r="I13" s="229">
        <v>736077.14</v>
      </c>
      <c r="J13" s="329"/>
    </row>
    <row r="14" spans="1:10" ht="14.25" thickTop="1" thickBot="1">
      <c r="A14" s="327"/>
      <c r="B14" s="75" t="s">
        <v>15</v>
      </c>
      <c r="C14" s="269">
        <f>SUM(C6:C13)</f>
        <v>19905798.09</v>
      </c>
      <c r="D14" s="82">
        <f>C14</f>
        <v>19905798.09</v>
      </c>
      <c r="E14" s="69"/>
      <c r="F14" s="215"/>
      <c r="G14" s="215" t="s">
        <v>38</v>
      </c>
      <c r="H14" s="215" t="s">
        <v>122</v>
      </c>
      <c r="I14" s="234">
        <v>757719.38</v>
      </c>
      <c r="J14" s="330"/>
    </row>
    <row r="15" spans="1:10" ht="13.5" thickTop="1">
      <c r="A15" s="327" t="s">
        <v>16</v>
      </c>
      <c r="B15" s="216" t="s">
        <v>17</v>
      </c>
      <c r="C15" s="237">
        <v>38663449.799999997</v>
      </c>
      <c r="D15" s="261"/>
      <c r="E15" s="69"/>
      <c r="F15" s="63"/>
      <c r="G15" s="63"/>
      <c r="H15" s="63"/>
      <c r="I15" s="229"/>
      <c r="J15" s="328">
        <f>SUM(I16:I17)</f>
        <v>1163726.5</v>
      </c>
    </row>
    <row r="16" spans="1:10">
      <c r="A16" s="327"/>
      <c r="B16" s="63" t="s">
        <v>10</v>
      </c>
      <c r="C16" s="229">
        <v>435235.09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208394.66</v>
      </c>
      <c r="J16" s="329"/>
    </row>
    <row r="17" spans="1:11" ht="13.5" thickBot="1">
      <c r="A17" s="327"/>
      <c r="B17" s="215" t="s">
        <v>14</v>
      </c>
      <c r="C17" s="234">
        <v>106173.12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955331.84</v>
      </c>
      <c r="J17" s="330"/>
    </row>
    <row r="18" spans="1:11" ht="14.25" thickTop="1" thickBot="1">
      <c r="A18" s="327"/>
      <c r="B18" s="81" t="s">
        <v>18</v>
      </c>
      <c r="C18" s="234">
        <f>SUM(C15:C17)</f>
        <v>39204858.009999998</v>
      </c>
      <c r="D18" s="84">
        <f>C18</f>
        <v>39204858.009999998</v>
      </c>
      <c r="E18" s="69"/>
      <c r="F18" s="63"/>
      <c r="G18" s="63"/>
      <c r="H18" s="63"/>
      <c r="I18" s="229"/>
      <c r="J18" s="328">
        <f>SUM(I19:I20)</f>
        <v>4579912.5</v>
      </c>
    </row>
    <row r="19" spans="1:11" ht="14.25" thickTop="1" thickBot="1">
      <c r="A19" s="67"/>
      <c r="B19" s="75" t="s">
        <v>23</v>
      </c>
      <c r="C19" s="269"/>
      <c r="D19" s="82">
        <f>D14+D18</f>
        <v>59110656.099999994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3364052.34</v>
      </c>
      <c r="J19" s="329"/>
    </row>
    <row r="20" spans="1:11" ht="14.25" thickTop="1" thickBot="1">
      <c r="A20" s="62" t="s">
        <v>19</v>
      </c>
      <c r="B20" s="216" t="s">
        <v>22</v>
      </c>
      <c r="C20" s="237">
        <v>339568.22</v>
      </c>
      <c r="D20" s="261"/>
      <c r="E20" s="62" t="s">
        <v>116</v>
      </c>
      <c r="F20" s="215"/>
      <c r="G20" s="215" t="s">
        <v>40</v>
      </c>
      <c r="H20" s="215" t="s">
        <v>118</v>
      </c>
      <c r="I20" s="234">
        <v>1215860.1599999999</v>
      </c>
      <c r="J20" s="330"/>
    </row>
    <row r="21" spans="1:11" ht="14.25" thickTop="1" thickBot="1">
      <c r="A21" s="69" t="s">
        <v>20</v>
      </c>
      <c r="B21" s="215" t="s">
        <v>21</v>
      </c>
      <c r="C21" s="234">
        <v>347026.07</v>
      </c>
      <c r="D21" s="84"/>
      <c r="E21" s="62"/>
      <c r="F21" s="63"/>
      <c r="G21" s="63"/>
      <c r="H21" s="63"/>
      <c r="I21" s="229"/>
      <c r="J21" s="328">
        <f>SUM(I22:I28)</f>
        <v>4865086.7799999993</v>
      </c>
    </row>
    <row r="22" spans="1:11" ht="14.25" thickTop="1" thickBot="1">
      <c r="A22" s="69"/>
      <c r="B22" s="75" t="s">
        <v>24</v>
      </c>
      <c r="C22" s="269">
        <f>SUM(C20:C21)</f>
        <v>686594.29</v>
      </c>
      <c r="D22" s="82">
        <f>C22</f>
        <v>686594.29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884238.41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311210.58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2759234.07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263624.37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210615.52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355555.48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80608.350000000006</v>
      </c>
      <c r="J28" s="330"/>
    </row>
    <row r="29" spans="1:11" ht="13.5" thickTop="1">
      <c r="A29" s="69"/>
      <c r="B29" s="63"/>
      <c r="C29" s="121"/>
      <c r="D29" s="89"/>
      <c r="E29" s="69"/>
      <c r="F29" s="63"/>
      <c r="G29" s="63"/>
      <c r="H29" s="63"/>
      <c r="I29" s="229"/>
      <c r="J29" s="328">
        <f>SUM(I30:I35)</f>
        <v>12596971.600000001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514652.44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212704.86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1223266.43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6530777.4900000002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4115570.38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0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28">
        <f>SUM(I37:I43)</f>
        <v>886104.47000000009</v>
      </c>
    </row>
    <row r="37" spans="1:10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73051.34</v>
      </c>
      <c r="J37" s="329"/>
    </row>
    <row r="38" spans="1:10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9712.68</v>
      </c>
      <c r="J38" s="329"/>
    </row>
    <row r="39" spans="1:10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263679.53000000003</v>
      </c>
      <c r="J39" s="329"/>
    </row>
    <row r="40" spans="1:10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341865.29</v>
      </c>
      <c r="J40" s="329"/>
    </row>
    <row r="41" spans="1:10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>
        <v>39575.79</v>
      </c>
      <c r="J41" s="329"/>
    </row>
    <row r="42" spans="1:10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29793.439999999999</v>
      </c>
      <c r="J42" s="329"/>
    </row>
    <row r="43" spans="1:10" ht="13.5" thickBot="1">
      <c r="A43" s="69"/>
      <c r="B43" s="63"/>
      <c r="C43" s="121"/>
      <c r="D43" s="89"/>
      <c r="E43" s="69"/>
      <c r="F43" s="215"/>
      <c r="G43" s="215" t="s">
        <v>60</v>
      </c>
      <c r="H43" s="215" t="s">
        <v>76</v>
      </c>
      <c r="I43" s="234">
        <v>128426.4</v>
      </c>
      <c r="J43" s="330"/>
    </row>
    <row r="44" spans="1:10" ht="13.5" thickTop="1">
      <c r="A44" s="69"/>
      <c r="B44" s="63"/>
      <c r="C44" s="121"/>
      <c r="D44" s="89"/>
      <c r="E44" s="69"/>
      <c r="F44" s="63"/>
      <c r="G44" s="63"/>
      <c r="H44" s="63"/>
      <c r="I44" s="229"/>
      <c r="J44" s="68"/>
    </row>
    <row r="45" spans="1:10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32304897.759999998</v>
      </c>
    </row>
    <row r="46" spans="1:10" ht="13.5" thickBot="1">
      <c r="A46" s="290"/>
      <c r="B46" s="215"/>
      <c r="C46" s="291"/>
      <c r="D46" s="84"/>
      <c r="E46" s="69"/>
      <c r="F46" s="63"/>
      <c r="G46" s="63"/>
      <c r="H46" s="264" t="s">
        <v>96</v>
      </c>
      <c r="I46" s="234"/>
      <c r="J46" s="84">
        <f>D47-J45</f>
        <v>27492352.629999995</v>
      </c>
    </row>
    <row r="47" spans="1:10" ht="14.25" thickTop="1" thickBot="1">
      <c r="A47" s="147"/>
      <c r="B47" s="265" t="s">
        <v>98</v>
      </c>
      <c r="C47" s="149"/>
      <c r="D47" s="190">
        <f>D19+D22</f>
        <v>59797250.389999993</v>
      </c>
      <c r="E47" s="147"/>
      <c r="F47" s="148"/>
      <c r="G47" s="148"/>
      <c r="H47" s="265" t="s">
        <v>97</v>
      </c>
      <c r="I47" s="245"/>
      <c r="J47" s="190">
        <f>J45+J46</f>
        <v>59797250.389999993</v>
      </c>
    </row>
    <row r="48" spans="1:10">
      <c r="B48" s="267"/>
      <c r="C48" s="122"/>
    </row>
  </sheetData>
  <mergeCells count="14">
    <mergeCell ref="A6:A14"/>
    <mergeCell ref="J9:J14"/>
    <mergeCell ref="A2:J2"/>
    <mergeCell ref="A15:A18"/>
    <mergeCell ref="J15:J17"/>
    <mergeCell ref="J18:J20"/>
    <mergeCell ref="J21:J28"/>
    <mergeCell ref="J29:J35"/>
    <mergeCell ref="J36:J43"/>
    <mergeCell ref="A1:J1"/>
    <mergeCell ref="E3:J3"/>
    <mergeCell ref="A4:D4"/>
    <mergeCell ref="E4:J4"/>
    <mergeCell ref="J5:J8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19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>
      <c r="A1" s="331" t="s">
        <v>25</v>
      </c>
      <c r="B1" s="331"/>
      <c r="C1" s="331"/>
      <c r="D1" s="331"/>
      <c r="E1" s="331"/>
      <c r="F1" s="331"/>
      <c r="G1" s="331"/>
      <c r="H1" s="331"/>
      <c r="I1" s="332"/>
      <c r="J1" s="332"/>
    </row>
    <row r="2" spans="1:10" ht="13.5" customHeight="1">
      <c r="A2" s="331" t="s">
        <v>130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>
      <c r="A3" s="218" t="s">
        <v>127</v>
      </c>
      <c r="B3" s="218"/>
      <c r="C3" s="97"/>
      <c r="D3" s="97"/>
      <c r="E3" s="333" t="s">
        <v>274</v>
      </c>
      <c r="F3" s="333"/>
      <c r="G3" s="333"/>
      <c r="H3" s="333"/>
      <c r="I3" s="332"/>
      <c r="J3" s="332"/>
    </row>
    <row r="4" spans="1:10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551760.03</v>
      </c>
      <c r="J5" s="324">
        <f>SUM(I5:I8)</f>
        <v>587864.16</v>
      </c>
    </row>
    <row r="6" spans="1:10">
      <c r="A6" s="327" t="s">
        <v>6</v>
      </c>
      <c r="B6" s="63" t="s">
        <v>7</v>
      </c>
      <c r="C6" s="256">
        <v>2907198.68</v>
      </c>
      <c r="D6" s="89"/>
      <c r="E6" s="62" t="s">
        <v>28</v>
      </c>
      <c r="F6" s="63"/>
      <c r="G6" s="63" t="s">
        <v>31</v>
      </c>
      <c r="H6" s="63" t="s">
        <v>62</v>
      </c>
      <c r="I6" s="229">
        <v>612.62</v>
      </c>
      <c r="J6" s="325"/>
    </row>
    <row r="7" spans="1:10">
      <c r="A7" s="327"/>
      <c r="B7" s="63" t="s">
        <v>8</v>
      </c>
      <c r="C7" s="256">
        <v>40476.42</v>
      </c>
      <c r="D7" s="89"/>
      <c r="E7" s="69"/>
      <c r="F7" s="63"/>
      <c r="G7" s="63" t="s">
        <v>32</v>
      </c>
      <c r="H7" s="63" t="s">
        <v>63</v>
      </c>
      <c r="I7" s="229">
        <v>6491.51</v>
      </c>
      <c r="J7" s="325"/>
    </row>
    <row r="8" spans="1:10" ht="13.5" thickBot="1">
      <c r="A8" s="327"/>
      <c r="B8" s="63" t="s">
        <v>9</v>
      </c>
      <c r="C8" s="256">
        <v>21810.06</v>
      </c>
      <c r="D8" s="89"/>
      <c r="E8" s="69"/>
      <c r="F8" s="215"/>
      <c r="G8" s="215" t="s">
        <v>33</v>
      </c>
      <c r="H8" s="215" t="s">
        <v>64</v>
      </c>
      <c r="I8" s="234">
        <v>29000</v>
      </c>
      <c r="J8" s="326"/>
    </row>
    <row r="9" spans="1:10" ht="13.5" thickTop="1">
      <c r="A9" s="327"/>
      <c r="B9" s="63" t="s">
        <v>10</v>
      </c>
      <c r="C9" s="256">
        <v>10405.74</v>
      </c>
      <c r="D9" s="89"/>
      <c r="E9" s="69"/>
      <c r="F9" s="63"/>
      <c r="G9" s="63"/>
      <c r="H9" s="63"/>
      <c r="I9" s="229"/>
      <c r="J9" s="328">
        <f>SUM(I10:I14)</f>
        <v>192850.62000000002</v>
      </c>
    </row>
    <row r="10" spans="1:10">
      <c r="A10" s="327"/>
      <c r="B10" s="63" t="s">
        <v>200</v>
      </c>
      <c r="C10" s="256">
        <v>313317.59999999998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35010.080000000002</v>
      </c>
      <c r="J10" s="329"/>
    </row>
    <row r="11" spans="1:10">
      <c r="A11" s="327"/>
      <c r="B11" s="63" t="s">
        <v>128</v>
      </c>
      <c r="C11" s="256">
        <v>36100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9937.51</v>
      </c>
      <c r="J11" s="329"/>
    </row>
    <row r="12" spans="1:10">
      <c r="A12" s="327"/>
      <c r="B12" s="63" t="s">
        <v>129</v>
      </c>
      <c r="C12" s="256">
        <v>516</v>
      </c>
      <c r="D12" s="89"/>
      <c r="E12" s="69"/>
      <c r="F12" s="63"/>
      <c r="G12" s="63" t="s">
        <v>36</v>
      </c>
      <c r="H12" s="63" t="s">
        <v>120</v>
      </c>
      <c r="I12" s="229">
        <v>10017.799999999999</v>
      </c>
      <c r="J12" s="329"/>
    </row>
    <row r="13" spans="1:10" ht="13.5" thickBot="1">
      <c r="A13" s="327"/>
      <c r="B13" s="215" t="s">
        <v>14</v>
      </c>
      <c r="C13" s="256">
        <v>877.73</v>
      </c>
      <c r="D13" s="84"/>
      <c r="E13" s="69"/>
      <c r="F13" s="63"/>
      <c r="G13" s="63" t="s">
        <v>37</v>
      </c>
      <c r="H13" s="63" t="s">
        <v>121</v>
      </c>
      <c r="I13" s="229">
        <v>89160.94</v>
      </c>
      <c r="J13" s="329"/>
    </row>
    <row r="14" spans="1:10" ht="14.25" thickTop="1" thickBot="1">
      <c r="A14" s="327"/>
      <c r="B14" s="75" t="s">
        <v>15</v>
      </c>
      <c r="C14" s="259">
        <f>SUM(C6:C13)</f>
        <v>3330702.2300000004</v>
      </c>
      <c r="D14" s="82">
        <f>C14</f>
        <v>3330702.2300000004</v>
      </c>
      <c r="E14" s="69"/>
      <c r="F14" s="215"/>
      <c r="G14" s="215" t="s">
        <v>38</v>
      </c>
      <c r="H14" s="215" t="s">
        <v>122</v>
      </c>
      <c r="I14" s="234">
        <v>48724.29</v>
      </c>
      <c r="J14" s="330"/>
    </row>
    <row r="15" spans="1:10" ht="13.5" thickTop="1">
      <c r="A15" s="327" t="s">
        <v>16</v>
      </c>
      <c r="B15" s="216" t="s">
        <v>17</v>
      </c>
      <c r="C15" s="260">
        <v>679286.77</v>
      </c>
      <c r="D15" s="261"/>
      <c r="E15" s="69"/>
      <c r="F15" s="63"/>
      <c r="G15" s="63"/>
      <c r="H15" s="63"/>
      <c r="I15" s="229"/>
      <c r="J15" s="328">
        <f>SUM(I16:I17)</f>
        <v>61671.53</v>
      </c>
    </row>
    <row r="16" spans="1:10">
      <c r="A16" s="327"/>
      <c r="B16" s="63" t="s">
        <v>10</v>
      </c>
      <c r="C16" s="256">
        <v>19320.21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28637.07</v>
      </c>
      <c r="J16" s="329"/>
    </row>
    <row r="17" spans="1:11" ht="13.5" thickBot="1">
      <c r="A17" s="327"/>
      <c r="B17" s="215" t="s">
        <v>14</v>
      </c>
      <c r="C17" s="262">
        <v>1542.26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33034.46</v>
      </c>
      <c r="J17" s="330"/>
    </row>
    <row r="18" spans="1:11" ht="14.25" thickTop="1" thickBot="1">
      <c r="A18" s="327"/>
      <c r="B18" s="81" t="s">
        <v>18</v>
      </c>
      <c r="C18" s="262">
        <f>SUM(C15:C17)</f>
        <v>700149.24</v>
      </c>
      <c r="D18" s="84">
        <f>C18</f>
        <v>700149.24</v>
      </c>
      <c r="E18" s="69"/>
      <c r="F18" s="63"/>
      <c r="G18" s="63"/>
      <c r="H18" s="63"/>
      <c r="I18" s="229"/>
      <c r="J18" s="328">
        <f>SUM(I19:I20)</f>
        <v>571749</v>
      </c>
    </row>
    <row r="19" spans="1:11" ht="14.25" thickTop="1" thickBot="1">
      <c r="A19" s="67"/>
      <c r="B19" s="75" t="s">
        <v>23</v>
      </c>
      <c r="C19" s="259"/>
      <c r="D19" s="82">
        <f>D14+D18</f>
        <v>4030851.4700000007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432646.93</v>
      </c>
      <c r="J19" s="329"/>
    </row>
    <row r="20" spans="1:11" ht="14.25" thickTop="1" thickBot="1">
      <c r="A20" s="62" t="s">
        <v>19</v>
      </c>
      <c r="B20" s="216" t="s">
        <v>22</v>
      </c>
      <c r="C20" s="260">
        <v>85679.97</v>
      </c>
      <c r="D20" s="261"/>
      <c r="E20" s="62" t="s">
        <v>116</v>
      </c>
      <c r="F20" s="215"/>
      <c r="G20" s="215" t="s">
        <v>40</v>
      </c>
      <c r="H20" s="215" t="s">
        <v>118</v>
      </c>
      <c r="I20" s="234">
        <v>139102.07</v>
      </c>
      <c r="J20" s="330"/>
    </row>
    <row r="21" spans="1:11" ht="14.25" thickTop="1" thickBot="1">
      <c r="A21" s="69" t="s">
        <v>20</v>
      </c>
      <c r="B21" s="215" t="s">
        <v>21</v>
      </c>
      <c r="C21" s="262">
        <v>93821.8</v>
      </c>
      <c r="D21" s="84"/>
      <c r="E21" s="62"/>
      <c r="F21" s="63"/>
      <c r="G21" s="63"/>
      <c r="H21" s="63"/>
      <c r="I21" s="229"/>
      <c r="J21" s="328">
        <f>SUM(I22:I28)</f>
        <v>454300.68000000005</v>
      </c>
    </row>
    <row r="22" spans="1:11" ht="14.25" thickTop="1" thickBot="1">
      <c r="A22" s="69"/>
      <c r="B22" s="75" t="s">
        <v>24</v>
      </c>
      <c r="C22" s="259">
        <f>SUM(C20:C21)</f>
        <v>179501.77000000002</v>
      </c>
      <c r="D22" s="82">
        <f>C22</f>
        <v>179501.77000000002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83872.39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25676.71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243971.67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29041.21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27785.86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37399.08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6553.76</v>
      </c>
      <c r="J28" s="330"/>
    </row>
    <row r="29" spans="1:11" ht="13.5" thickTop="1">
      <c r="A29" s="69"/>
      <c r="B29" s="63"/>
      <c r="C29" s="121"/>
      <c r="D29" s="89"/>
      <c r="E29" s="69"/>
      <c r="F29" s="63"/>
      <c r="G29" s="63"/>
      <c r="H29" s="63"/>
      <c r="I29" s="229"/>
      <c r="J29" s="328">
        <f>SUM(I30:I35)</f>
        <v>1270525.1499999999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54178.78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23686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106748.42</v>
      </c>
      <c r="J32" s="329"/>
    </row>
    <row r="33" spans="1:10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480482.76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605429.18999999994</v>
      </c>
      <c r="J34" s="329"/>
    </row>
    <row r="35" spans="1:10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0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28">
        <f>SUM(I37:I43)</f>
        <v>58033.25</v>
      </c>
    </row>
    <row r="37" spans="1:10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8804.4500000000007</v>
      </c>
      <c r="J37" s="329"/>
    </row>
    <row r="38" spans="1:10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1101.2</v>
      </c>
      <c r="J38" s="329"/>
    </row>
    <row r="39" spans="1:10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10425.65</v>
      </c>
      <c r="J39" s="329"/>
    </row>
    <row r="40" spans="1:10">
      <c r="A40" s="69" t="s">
        <v>131</v>
      </c>
      <c r="B40" s="63"/>
      <c r="C40" s="121">
        <v>2058291.55</v>
      </c>
      <c r="D40" s="89"/>
      <c r="E40" s="69"/>
      <c r="F40" s="63"/>
      <c r="G40" s="63" t="s">
        <v>57</v>
      </c>
      <c r="H40" s="63" t="s">
        <v>93</v>
      </c>
      <c r="I40" s="229">
        <v>4849.79</v>
      </c>
      <c r="J40" s="329"/>
    </row>
    <row r="41" spans="1:10">
      <c r="A41" s="69" t="s">
        <v>132</v>
      </c>
      <c r="B41" s="63"/>
      <c r="C41" s="285">
        <v>1138702.8400000001</v>
      </c>
      <c r="D41" s="89"/>
      <c r="E41" s="69"/>
      <c r="F41" s="63"/>
      <c r="G41" s="63" t="s">
        <v>58</v>
      </c>
      <c r="H41" s="63" t="s">
        <v>94</v>
      </c>
      <c r="I41" s="229">
        <v>2962.6</v>
      </c>
      <c r="J41" s="329"/>
    </row>
    <row r="42" spans="1:10">
      <c r="A42" s="69"/>
      <c r="B42" s="63" t="s">
        <v>133</v>
      </c>
      <c r="C42" s="121">
        <f>SUM(C40:C41)</f>
        <v>3196994.39</v>
      </c>
      <c r="D42" s="89"/>
      <c r="E42" s="69"/>
      <c r="F42" s="63"/>
      <c r="G42" s="63" t="s">
        <v>59</v>
      </c>
      <c r="H42" s="63" t="s">
        <v>95</v>
      </c>
      <c r="I42" s="229">
        <v>1660</v>
      </c>
      <c r="J42" s="329"/>
    </row>
    <row r="43" spans="1:10" ht="13.5" thickBot="1">
      <c r="A43" s="69"/>
      <c r="B43" s="63"/>
      <c r="C43" s="121"/>
      <c r="D43" s="89"/>
      <c r="E43" s="69"/>
      <c r="F43" s="215"/>
      <c r="G43" s="215" t="s">
        <v>60</v>
      </c>
      <c r="H43" s="215" t="s">
        <v>76</v>
      </c>
      <c r="I43" s="234">
        <v>28229.56</v>
      </c>
      <c r="J43" s="330"/>
    </row>
    <row r="44" spans="1:10" ht="13.5" thickTop="1">
      <c r="A44" s="69"/>
      <c r="B44" s="63"/>
      <c r="C44" s="121"/>
      <c r="D44" s="89"/>
      <c r="E44" s="69"/>
      <c r="F44" s="63"/>
      <c r="G44" s="63"/>
      <c r="H44" s="63"/>
      <c r="I44" s="229"/>
      <c r="J44" s="68"/>
    </row>
    <row r="45" spans="1:10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3196994.39</v>
      </c>
    </row>
    <row r="46" spans="1:10" ht="13.5" thickBot="1">
      <c r="A46" s="290"/>
      <c r="B46" s="215"/>
      <c r="C46" s="291"/>
      <c r="D46" s="84"/>
      <c r="E46" s="69"/>
      <c r="F46" s="63"/>
      <c r="G46" s="63"/>
      <c r="H46" s="264" t="s">
        <v>96</v>
      </c>
      <c r="I46" s="234"/>
      <c r="J46" s="84">
        <f>D47-J45</f>
        <v>1013358.8500000001</v>
      </c>
    </row>
    <row r="47" spans="1:10" ht="14.25" thickTop="1" thickBot="1">
      <c r="A47" s="147"/>
      <c r="B47" s="265" t="s">
        <v>98</v>
      </c>
      <c r="C47" s="149"/>
      <c r="D47" s="190">
        <f>D19+D22</f>
        <v>4210353.24</v>
      </c>
      <c r="E47" s="147"/>
      <c r="F47" s="148"/>
      <c r="G47" s="148"/>
      <c r="H47" s="265" t="s">
        <v>97</v>
      </c>
      <c r="I47" s="245"/>
      <c r="J47" s="190">
        <f>J45+J46</f>
        <v>4210353.24</v>
      </c>
    </row>
    <row r="48" spans="1:10">
      <c r="B48" s="267"/>
      <c r="C48" s="122"/>
    </row>
  </sheetData>
  <mergeCells count="14">
    <mergeCell ref="J5:J8"/>
    <mergeCell ref="A6:A14"/>
    <mergeCell ref="J9:J14"/>
    <mergeCell ref="A15:A18"/>
    <mergeCell ref="J15:J17"/>
    <mergeCell ref="J18:J20"/>
    <mergeCell ref="J21:J28"/>
    <mergeCell ref="J29:J35"/>
    <mergeCell ref="J36:J43"/>
    <mergeCell ref="A1:J1"/>
    <mergeCell ref="A2:J2"/>
    <mergeCell ref="E3:J3"/>
    <mergeCell ref="A4:D4"/>
    <mergeCell ref="E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A22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1">
      <c r="A1" s="331" t="s">
        <v>25</v>
      </c>
      <c r="B1" s="331"/>
      <c r="C1" s="331"/>
      <c r="D1" s="331"/>
      <c r="E1" s="331"/>
      <c r="F1" s="331"/>
      <c r="G1" s="331"/>
      <c r="H1" s="331"/>
      <c r="I1" s="332"/>
      <c r="J1" s="332"/>
    </row>
    <row r="2" spans="1:11" ht="13.5" customHeight="1">
      <c r="A2" s="331" t="s">
        <v>134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1">
      <c r="A3" s="218" t="s">
        <v>127</v>
      </c>
      <c r="B3" s="218"/>
      <c r="C3" s="97"/>
      <c r="D3" s="97"/>
      <c r="E3" s="333" t="s">
        <v>275</v>
      </c>
      <c r="F3" s="333"/>
      <c r="G3" s="333"/>
      <c r="H3" s="333"/>
      <c r="I3" s="332"/>
      <c r="J3" s="332"/>
    </row>
    <row r="4" spans="1:11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1">
      <c r="A5" s="62" t="s">
        <v>3</v>
      </c>
      <c r="B5" s="63"/>
      <c r="C5" s="225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226062.07</v>
      </c>
      <c r="J5" s="324">
        <f>SUM(I5:I8)</f>
        <v>228411.14</v>
      </c>
    </row>
    <row r="6" spans="1:11">
      <c r="A6" s="327" t="s">
        <v>6</v>
      </c>
      <c r="B6" s="63" t="s">
        <v>7</v>
      </c>
      <c r="C6" s="229">
        <v>434611.6</v>
      </c>
      <c r="D6" s="89"/>
      <c r="E6" s="62" t="s">
        <v>28</v>
      </c>
      <c r="F6" s="63"/>
      <c r="G6" s="63" t="s">
        <v>31</v>
      </c>
      <c r="H6" s="63" t="s">
        <v>62</v>
      </c>
      <c r="I6" s="229">
        <v>237.85</v>
      </c>
      <c r="J6" s="325"/>
    </row>
    <row r="7" spans="1:11">
      <c r="A7" s="327"/>
      <c r="B7" s="63" t="s">
        <v>8</v>
      </c>
      <c r="C7" s="229">
        <v>17162.900000000001</v>
      </c>
      <c r="D7" s="89"/>
      <c r="E7" s="69"/>
      <c r="F7" s="63"/>
      <c r="G7" s="63" t="s">
        <v>32</v>
      </c>
      <c r="H7" s="63" t="s">
        <v>63</v>
      </c>
      <c r="I7" s="229">
        <v>1131.22</v>
      </c>
      <c r="J7" s="325"/>
    </row>
    <row r="8" spans="1:11" ht="13.5" thickBot="1">
      <c r="A8" s="327"/>
      <c r="B8" s="63" t="s">
        <v>9</v>
      </c>
      <c r="C8" s="229">
        <v>8841.34</v>
      </c>
      <c r="D8" s="89"/>
      <c r="E8" s="69"/>
      <c r="F8" s="215"/>
      <c r="G8" s="215" t="s">
        <v>33</v>
      </c>
      <c r="H8" s="215" t="s">
        <v>64</v>
      </c>
      <c r="I8" s="234">
        <v>980</v>
      </c>
      <c r="J8" s="326"/>
      <c r="K8" s="73"/>
    </row>
    <row r="9" spans="1:11" ht="13.5" thickTop="1">
      <c r="A9" s="327"/>
      <c r="B9" s="63" t="s">
        <v>10</v>
      </c>
      <c r="C9" s="229">
        <v>1520</v>
      </c>
      <c r="D9" s="89"/>
      <c r="E9" s="69"/>
      <c r="F9" s="63"/>
      <c r="G9" s="63"/>
      <c r="H9" s="63"/>
      <c r="I9" s="229"/>
      <c r="J9" s="328">
        <f>SUM(I10:I14)</f>
        <v>61539.06</v>
      </c>
    </row>
    <row r="10" spans="1:11">
      <c r="A10" s="327"/>
      <c r="B10" s="63" t="s">
        <v>200</v>
      </c>
      <c r="C10" s="229">
        <v>49091.5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11744.01</v>
      </c>
      <c r="J10" s="329"/>
    </row>
    <row r="11" spans="1:11">
      <c r="A11" s="327"/>
      <c r="B11" s="63" t="s">
        <v>128</v>
      </c>
      <c r="C11" s="229">
        <v>12500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3265.97</v>
      </c>
      <c r="J11" s="329"/>
    </row>
    <row r="12" spans="1:11">
      <c r="A12" s="327"/>
      <c r="B12" s="63" t="s">
        <v>129</v>
      </c>
      <c r="C12" s="229"/>
      <c r="D12" s="89"/>
      <c r="E12" s="69"/>
      <c r="F12" s="63"/>
      <c r="G12" s="63" t="s">
        <v>36</v>
      </c>
      <c r="H12" s="63" t="s">
        <v>120</v>
      </c>
      <c r="I12" s="229">
        <v>3080</v>
      </c>
      <c r="J12" s="329"/>
    </row>
    <row r="13" spans="1:11" ht="13.5" thickBot="1">
      <c r="A13" s="327"/>
      <c r="B13" s="215" t="s">
        <v>14</v>
      </c>
      <c r="C13" s="229">
        <v>152.51</v>
      </c>
      <c r="D13" s="84"/>
      <c r="E13" s="69"/>
      <c r="F13" s="63"/>
      <c r="G13" s="63" t="s">
        <v>37</v>
      </c>
      <c r="H13" s="63" t="s">
        <v>121</v>
      </c>
      <c r="I13" s="229">
        <v>30215.3</v>
      </c>
      <c r="J13" s="329"/>
    </row>
    <row r="14" spans="1:11" ht="14.25" thickTop="1" thickBot="1">
      <c r="A14" s="327"/>
      <c r="B14" s="279" t="s">
        <v>15</v>
      </c>
      <c r="C14" s="280">
        <f>SUM(C6:C13)</f>
        <v>523879.85000000003</v>
      </c>
      <c r="D14" s="281">
        <f>C14</f>
        <v>523879.85000000003</v>
      </c>
      <c r="E14" s="69"/>
      <c r="F14" s="215"/>
      <c r="G14" s="215" t="s">
        <v>38</v>
      </c>
      <c r="H14" s="215" t="s">
        <v>122</v>
      </c>
      <c r="I14" s="234">
        <v>13233.78</v>
      </c>
      <c r="J14" s="330"/>
    </row>
    <row r="15" spans="1:11" ht="13.5" thickTop="1">
      <c r="A15" s="327" t="s">
        <v>16</v>
      </c>
      <c r="B15" s="216" t="s">
        <v>17</v>
      </c>
      <c r="C15" s="237">
        <v>541613.94999999995</v>
      </c>
      <c r="D15" s="261"/>
      <c r="E15" s="69"/>
      <c r="F15" s="63"/>
      <c r="G15" s="63"/>
      <c r="H15" s="63"/>
      <c r="I15" s="229"/>
      <c r="J15" s="328">
        <f>SUM(I16:I17)</f>
        <v>29256.51</v>
      </c>
    </row>
    <row r="16" spans="1:11">
      <c r="A16" s="327"/>
      <c r="B16" s="63" t="s">
        <v>10</v>
      </c>
      <c r="C16" s="229">
        <v>13470.45</v>
      </c>
      <c r="D16" s="89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7908.5</v>
      </c>
      <c r="J16" s="329"/>
    </row>
    <row r="17" spans="1:11" ht="13.5" thickBot="1">
      <c r="A17" s="327"/>
      <c r="B17" s="215" t="s">
        <v>14</v>
      </c>
      <c r="C17" s="234">
        <v>602.41</v>
      </c>
      <c r="D17" s="84"/>
      <c r="E17" s="62" t="s">
        <v>114</v>
      </c>
      <c r="F17" s="215"/>
      <c r="G17" s="215" t="s">
        <v>40</v>
      </c>
      <c r="H17" s="215" t="s">
        <v>76</v>
      </c>
      <c r="I17" s="234">
        <v>21348.01</v>
      </c>
      <c r="J17" s="330"/>
    </row>
    <row r="18" spans="1:11" ht="14.25" thickTop="1" thickBot="1">
      <c r="A18" s="327"/>
      <c r="B18" s="282" t="s">
        <v>18</v>
      </c>
      <c r="C18" s="283">
        <f>SUM(C15:C17)</f>
        <v>555686.80999999994</v>
      </c>
      <c r="D18" s="284">
        <f>C18</f>
        <v>555686.80999999994</v>
      </c>
      <c r="E18" s="69"/>
      <c r="F18" s="63"/>
      <c r="G18" s="63"/>
      <c r="H18" s="63"/>
      <c r="I18" s="229"/>
      <c r="J18" s="328">
        <f>SUM(I19:I20)</f>
        <v>172922.75</v>
      </c>
    </row>
    <row r="19" spans="1:11" ht="14.25" thickTop="1" thickBot="1">
      <c r="A19" s="67"/>
      <c r="B19" s="75" t="s">
        <v>23</v>
      </c>
      <c r="C19" s="280"/>
      <c r="D19" s="82">
        <f>D14+D18</f>
        <v>1079566.6599999999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167467.97</v>
      </c>
      <c r="J19" s="329"/>
    </row>
    <row r="20" spans="1:11" ht="14.25" thickTop="1" thickBot="1">
      <c r="A20" s="62" t="s">
        <v>19</v>
      </c>
      <c r="B20" s="216" t="s">
        <v>22</v>
      </c>
      <c r="C20" s="260">
        <v>11664.76</v>
      </c>
      <c r="D20" s="261"/>
      <c r="E20" s="62" t="s">
        <v>116</v>
      </c>
      <c r="F20" s="215"/>
      <c r="G20" s="215" t="s">
        <v>40</v>
      </c>
      <c r="H20" s="215" t="s">
        <v>118</v>
      </c>
      <c r="I20" s="234">
        <v>5454.78</v>
      </c>
      <c r="J20" s="330"/>
    </row>
    <row r="21" spans="1:11" ht="14.25" thickTop="1" thickBot="1">
      <c r="A21" s="69" t="s">
        <v>20</v>
      </c>
      <c r="B21" s="215" t="s">
        <v>21</v>
      </c>
      <c r="C21" s="262">
        <v>19748.05</v>
      </c>
      <c r="D21" s="84"/>
      <c r="E21" s="62"/>
      <c r="F21" s="63"/>
      <c r="G21" s="63"/>
      <c r="H21" s="63"/>
      <c r="I21" s="229"/>
      <c r="J21" s="328">
        <f>SUM(I22:I28)</f>
        <v>169216.59999999998</v>
      </c>
    </row>
    <row r="22" spans="1:11" ht="14.25" thickTop="1" thickBot="1">
      <c r="A22" s="69"/>
      <c r="B22" s="279" t="s">
        <v>24</v>
      </c>
      <c r="C22" s="259">
        <f>SUM(C20:C21)</f>
        <v>31412.809999999998</v>
      </c>
      <c r="D22" s="82">
        <f>C22</f>
        <v>31412.809999999998</v>
      </c>
      <c r="E22" s="65" t="s">
        <v>82</v>
      </c>
      <c r="F22" s="63" t="s">
        <v>29</v>
      </c>
      <c r="G22" s="63" t="s">
        <v>41</v>
      </c>
      <c r="H22" s="63" t="s">
        <v>74</v>
      </c>
      <c r="I22" s="229">
        <v>59513.94</v>
      </c>
      <c r="J22" s="329"/>
    </row>
    <row r="23" spans="1:11" ht="13.5" thickTop="1">
      <c r="A23" s="69"/>
      <c r="B23" s="63"/>
      <c r="C23" s="121"/>
      <c r="D23" s="89"/>
      <c r="E23" s="62" t="s">
        <v>102</v>
      </c>
      <c r="F23" s="63"/>
      <c r="G23" s="63" t="s">
        <v>42</v>
      </c>
      <c r="H23" s="63" t="s">
        <v>76</v>
      </c>
      <c r="I23" s="229">
        <v>18350.5</v>
      </c>
      <c r="J23" s="329"/>
    </row>
    <row r="24" spans="1:1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87543.43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419.61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/>
      <c r="J26" s="329"/>
    </row>
    <row r="27" spans="1:11">
      <c r="A27" s="69" t="s">
        <v>135</v>
      </c>
      <c r="B27" s="63"/>
      <c r="C27" s="121">
        <v>1079566.6599999999</v>
      </c>
      <c r="D27" s="92" t="s">
        <v>138</v>
      </c>
      <c r="E27" s="69"/>
      <c r="F27" s="63"/>
      <c r="G27" s="63" t="s">
        <v>46</v>
      </c>
      <c r="H27" s="63" t="s">
        <v>80</v>
      </c>
      <c r="I27" s="229">
        <v>1277.19</v>
      </c>
      <c r="J27" s="329"/>
    </row>
    <row r="28" spans="1:11" ht="13.5" thickBot="1">
      <c r="A28" s="69" t="s">
        <v>136</v>
      </c>
      <c r="B28" s="63"/>
      <c r="C28" s="285">
        <v>995224.62</v>
      </c>
      <c r="D28" s="92" t="s">
        <v>139</v>
      </c>
      <c r="E28" s="69"/>
      <c r="F28" s="215"/>
      <c r="G28" s="215" t="s">
        <v>47</v>
      </c>
      <c r="H28" s="215" t="s">
        <v>81</v>
      </c>
      <c r="I28" s="234">
        <v>2111.9299999999998</v>
      </c>
      <c r="J28" s="330"/>
    </row>
    <row r="29" spans="1:11" ht="14.25" thickTop="1" thickBot="1">
      <c r="A29" s="69"/>
      <c r="B29" s="63" t="s">
        <v>137</v>
      </c>
      <c r="C29" s="121">
        <v>92.18</v>
      </c>
      <c r="D29" s="286" t="s">
        <v>140</v>
      </c>
      <c r="E29" s="69"/>
      <c r="F29" s="63"/>
      <c r="G29" s="63"/>
      <c r="H29" s="63"/>
      <c r="I29" s="229"/>
      <c r="J29" s="328">
        <f>SUM(I30:I35)</f>
        <v>490996.95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23425.73</v>
      </c>
      <c r="J30" s="329"/>
    </row>
    <row r="31" spans="1:11">
      <c r="A31" s="69" t="s">
        <v>141</v>
      </c>
      <c r="B31" s="63"/>
      <c r="C31" s="121">
        <v>1110979.47</v>
      </c>
      <c r="D31" s="92" t="s">
        <v>143</v>
      </c>
      <c r="E31" s="62" t="s">
        <v>84</v>
      </c>
      <c r="F31" s="63"/>
      <c r="G31" s="63" t="s">
        <v>49</v>
      </c>
      <c r="H31" s="63" t="s">
        <v>76</v>
      </c>
      <c r="I31" s="229">
        <v>9296.49</v>
      </c>
      <c r="J31" s="329"/>
    </row>
    <row r="32" spans="1:11">
      <c r="A32" s="69" t="s">
        <v>142</v>
      </c>
      <c r="B32" s="63"/>
      <c r="C32" s="285">
        <v>1223635.76</v>
      </c>
      <c r="D32" s="92" t="s">
        <v>144</v>
      </c>
      <c r="E32" s="69"/>
      <c r="F32" s="63"/>
      <c r="G32" s="63" t="s">
        <v>50</v>
      </c>
      <c r="H32" s="63" t="s">
        <v>85</v>
      </c>
      <c r="I32" s="229">
        <v>37652.15</v>
      </c>
      <c r="J32" s="329"/>
    </row>
    <row r="33" spans="1:10" ht="13.5" thickBot="1">
      <c r="A33" s="69"/>
      <c r="B33" s="63" t="s">
        <v>137</v>
      </c>
      <c r="C33" s="121">
        <v>110.14</v>
      </c>
      <c r="D33" s="286" t="s">
        <v>145</v>
      </c>
      <c r="E33" s="69"/>
      <c r="F33" s="63"/>
      <c r="G33" s="63" t="s">
        <v>51</v>
      </c>
      <c r="H33" s="63" t="s">
        <v>86</v>
      </c>
      <c r="I33" s="229">
        <v>205040.78</v>
      </c>
      <c r="J33" s="329"/>
    </row>
    <row r="34" spans="1:10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215581.8</v>
      </c>
      <c r="J34" s="329"/>
    </row>
    <row r="35" spans="1:10" ht="13.5" thickBot="1">
      <c r="A35" s="69" t="s">
        <v>146</v>
      </c>
      <c r="B35" s="63"/>
      <c r="C35" s="121">
        <v>880780.35</v>
      </c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0" ht="13.5" thickTop="1">
      <c r="A36" s="69" t="s">
        <v>147</v>
      </c>
      <c r="B36" s="63"/>
      <c r="C36" s="285">
        <v>342855.41</v>
      </c>
      <c r="D36" s="89"/>
      <c r="E36" s="69"/>
      <c r="F36" s="63"/>
      <c r="G36" s="63"/>
      <c r="H36" s="63"/>
      <c r="I36" s="229"/>
      <c r="J36" s="328">
        <f>SUM(I37:I43)</f>
        <v>71292.75</v>
      </c>
    </row>
    <row r="37" spans="1:10">
      <c r="A37" s="69"/>
      <c r="B37" s="63" t="s">
        <v>126</v>
      </c>
      <c r="C37" s="121">
        <f>SUM(C35:C36)</f>
        <v>1223635.76</v>
      </c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2525.54</v>
      </c>
      <c r="J37" s="329"/>
    </row>
    <row r="38" spans="1:10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95.62</v>
      </c>
      <c r="J38" s="329"/>
    </row>
    <row r="39" spans="1:10">
      <c r="C39" s="60"/>
      <c r="D39" s="92"/>
      <c r="E39" s="69"/>
      <c r="F39" s="63"/>
      <c r="G39" s="63" t="s">
        <v>56</v>
      </c>
      <c r="H39" s="63" t="s">
        <v>92</v>
      </c>
      <c r="I39" s="229"/>
      <c r="J39" s="329"/>
    </row>
    <row r="40" spans="1:10">
      <c r="C40" s="60"/>
      <c r="D40" s="92"/>
      <c r="E40" s="69"/>
      <c r="F40" s="63"/>
      <c r="G40" s="63" t="s">
        <v>57</v>
      </c>
      <c r="H40" s="63" t="s">
        <v>93</v>
      </c>
      <c r="I40" s="229">
        <v>55313.65</v>
      </c>
      <c r="J40" s="329"/>
    </row>
    <row r="41" spans="1:10">
      <c r="C41" s="60"/>
      <c r="D41" s="92"/>
      <c r="E41" s="69"/>
      <c r="F41" s="63"/>
      <c r="G41" s="63" t="s">
        <v>58</v>
      </c>
      <c r="H41" s="63" t="s">
        <v>94</v>
      </c>
      <c r="I41" s="229">
        <v>97.86</v>
      </c>
      <c r="J41" s="329"/>
    </row>
    <row r="42" spans="1:10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1269.56</v>
      </c>
      <c r="J42" s="329"/>
    </row>
    <row r="43" spans="1:10" ht="13.5" thickBot="1">
      <c r="A43" s="69"/>
      <c r="B43" s="63"/>
      <c r="C43" s="121"/>
      <c r="D43" s="89"/>
      <c r="E43" s="69"/>
      <c r="F43" s="215"/>
      <c r="G43" s="215" t="s">
        <v>60</v>
      </c>
      <c r="H43" s="215" t="s">
        <v>76</v>
      </c>
      <c r="I43" s="234">
        <v>11990.52</v>
      </c>
      <c r="J43" s="330"/>
    </row>
    <row r="44" spans="1:10" ht="13.5" thickTop="1">
      <c r="A44" s="69"/>
      <c r="B44" s="63"/>
      <c r="C44" s="121"/>
      <c r="D44" s="89"/>
      <c r="E44" s="69"/>
      <c r="F44" s="63"/>
      <c r="G44" s="63"/>
      <c r="H44" s="63"/>
      <c r="I44" s="229"/>
      <c r="J44" s="68"/>
    </row>
    <row r="45" spans="1:10">
      <c r="A45" s="69"/>
      <c r="B45" s="63"/>
      <c r="C45" s="121"/>
      <c r="D45" s="89"/>
      <c r="E45" s="69"/>
      <c r="F45" s="63"/>
      <c r="G45" s="63"/>
      <c r="H45" s="287" t="s">
        <v>2</v>
      </c>
      <c r="I45" s="288"/>
      <c r="J45" s="289">
        <f>SUM(J5:J43)</f>
        <v>1223635.76</v>
      </c>
    </row>
    <row r="46" spans="1:10" ht="13.5" thickBot="1">
      <c r="A46" s="290"/>
      <c r="B46" s="215"/>
      <c r="C46" s="291"/>
      <c r="D46" s="84"/>
      <c r="E46" s="69"/>
      <c r="F46" s="63"/>
      <c r="G46" s="63"/>
      <c r="H46" s="292" t="s">
        <v>148</v>
      </c>
      <c r="I46" s="283"/>
      <c r="J46" s="284">
        <f>D47-J45</f>
        <v>-112656.29000000004</v>
      </c>
    </row>
    <row r="47" spans="1:10" ht="14.25" thickTop="1" thickBot="1">
      <c r="A47" s="147"/>
      <c r="B47" s="265" t="s">
        <v>98</v>
      </c>
      <c r="C47" s="149"/>
      <c r="D47" s="190">
        <f>D19+D22</f>
        <v>1110979.47</v>
      </c>
      <c r="E47" s="147"/>
      <c r="F47" s="148"/>
      <c r="G47" s="148"/>
      <c r="H47" s="265" t="s">
        <v>97</v>
      </c>
      <c r="I47" s="245"/>
      <c r="J47" s="190">
        <f>J45+J46</f>
        <v>1110979.47</v>
      </c>
    </row>
    <row r="48" spans="1:10">
      <c r="B48" s="267"/>
      <c r="C48" s="122"/>
    </row>
  </sheetData>
  <mergeCells count="14">
    <mergeCell ref="J5:J8"/>
    <mergeCell ref="A6:A14"/>
    <mergeCell ref="J9:J14"/>
    <mergeCell ref="A15:A18"/>
    <mergeCell ref="J15:J17"/>
    <mergeCell ref="J18:J20"/>
    <mergeCell ref="J21:J28"/>
    <mergeCell ref="J29:J35"/>
    <mergeCell ref="J36:J43"/>
    <mergeCell ref="A1:J1"/>
    <mergeCell ref="A2:J2"/>
    <mergeCell ref="E3:J3"/>
    <mergeCell ref="A4:D4"/>
    <mergeCell ref="E4:J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showGridLines="0" topLeftCell="B19" workbookViewId="0">
      <selection activeCell="L17" sqref="L17"/>
    </sheetView>
  </sheetViews>
  <sheetFormatPr defaultColWidth="11.42578125" defaultRowHeight="12.75"/>
  <cols>
    <col min="1" max="1" width="19.140625" style="60" customWidth="1"/>
    <col min="2" max="2" width="32" style="60" customWidth="1"/>
    <col min="3" max="3" width="12.7109375" style="73" customWidth="1"/>
    <col min="4" max="4" width="12.7109375" style="122" customWidth="1"/>
    <col min="5" max="5" width="25.140625" style="60" customWidth="1"/>
    <col min="6" max="6" width="3.42578125" style="60" customWidth="1"/>
    <col min="7" max="7" width="3.28515625" style="60" customWidth="1"/>
    <col min="8" max="8" width="32.5703125" style="60" customWidth="1"/>
    <col min="9" max="9" width="12.85546875" style="73" customWidth="1"/>
    <col min="10" max="10" width="13.85546875" style="73" customWidth="1"/>
    <col min="11" max="12" width="11.42578125" style="60"/>
    <col min="13" max="16384" width="11.42578125" style="58"/>
  </cols>
  <sheetData>
    <row r="1" spans="1:10" ht="13.5" customHeight="1">
      <c r="A1" s="331" t="s">
        <v>149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>
      <c r="A2" s="331" t="s">
        <v>276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>
      <c r="A3" s="218" t="s">
        <v>150</v>
      </c>
      <c r="B3" s="218"/>
      <c r="C3" s="97"/>
      <c r="D3" s="97"/>
      <c r="E3" s="333" t="s">
        <v>150</v>
      </c>
      <c r="F3" s="333"/>
      <c r="G3" s="333"/>
      <c r="H3" s="333"/>
      <c r="I3" s="332"/>
      <c r="J3" s="332"/>
    </row>
    <row r="4" spans="1:10" ht="13.5" thickBot="1">
      <c r="A4" s="334" t="s">
        <v>4</v>
      </c>
      <c r="B4" s="334"/>
      <c r="C4" s="334"/>
      <c r="D4" s="334"/>
      <c r="E4" s="334" t="s">
        <v>0</v>
      </c>
      <c r="F4" s="334"/>
      <c r="G4" s="334"/>
      <c r="H4" s="334"/>
      <c r="I4" s="335"/>
      <c r="J4" s="335"/>
    </row>
    <row r="5" spans="1:10">
      <c r="A5" s="62" t="s">
        <v>3</v>
      </c>
      <c r="B5" s="63"/>
      <c r="C5" s="268"/>
      <c r="D5" s="64"/>
      <c r="E5" s="181" t="s">
        <v>5</v>
      </c>
      <c r="F5" s="127" t="s">
        <v>29</v>
      </c>
      <c r="G5" s="127" t="s">
        <v>30</v>
      </c>
      <c r="H5" s="127" t="s">
        <v>61</v>
      </c>
      <c r="I5" s="225">
        <v>6124536</v>
      </c>
      <c r="J5" s="278">
        <f>I5</f>
        <v>6124536</v>
      </c>
    </row>
    <row r="6" spans="1:10" ht="13.5" thickBot="1">
      <c r="A6" s="327" t="s">
        <v>6</v>
      </c>
      <c r="B6" s="63" t="s">
        <v>7</v>
      </c>
      <c r="C6" s="256">
        <v>17634717.370000001</v>
      </c>
      <c r="D6" s="89"/>
      <c r="E6" s="62" t="s">
        <v>28</v>
      </c>
      <c r="F6" s="63"/>
      <c r="G6" s="63" t="s">
        <v>31</v>
      </c>
      <c r="H6" s="63" t="s">
        <v>62</v>
      </c>
      <c r="I6" s="229"/>
      <c r="J6" s="277"/>
    </row>
    <row r="7" spans="1:10">
      <c r="A7" s="327"/>
      <c r="B7" s="63" t="s">
        <v>8</v>
      </c>
      <c r="C7" s="256">
        <v>575817.31000000006</v>
      </c>
      <c r="D7" s="89"/>
      <c r="E7" s="181" t="s">
        <v>314</v>
      </c>
      <c r="F7" s="63"/>
      <c r="G7" s="63" t="s">
        <v>32</v>
      </c>
      <c r="H7" s="63" t="s">
        <v>63</v>
      </c>
      <c r="I7" s="229">
        <v>74533.149999999994</v>
      </c>
      <c r="J7" s="325">
        <f>SUM(I7:I8)</f>
        <v>168776.74</v>
      </c>
    </row>
    <row r="8" spans="1:10" ht="13.5" customHeight="1" thickBot="1">
      <c r="A8" s="327"/>
      <c r="B8" s="63" t="s">
        <v>161</v>
      </c>
      <c r="C8" s="256">
        <v>1244833.25</v>
      </c>
      <c r="D8" s="89"/>
      <c r="E8" s="69"/>
      <c r="F8" s="215"/>
      <c r="G8" s="215" t="s">
        <v>33</v>
      </c>
      <c r="H8" s="215" t="s">
        <v>64</v>
      </c>
      <c r="I8" s="234">
        <v>94243.59</v>
      </c>
      <c r="J8" s="326"/>
    </row>
    <row r="9" spans="1:10" ht="13.5" thickTop="1">
      <c r="A9" s="327"/>
      <c r="B9" s="63" t="s">
        <v>10</v>
      </c>
      <c r="C9" s="256">
        <v>133279.04000000001</v>
      </c>
      <c r="D9" s="89"/>
      <c r="E9" s="69"/>
      <c r="F9" s="63"/>
      <c r="G9" s="63"/>
      <c r="H9" s="63"/>
      <c r="I9" s="229"/>
      <c r="J9" s="328">
        <f>SUM(I10:I14)</f>
        <v>1622939.93</v>
      </c>
    </row>
    <row r="10" spans="1:10">
      <c r="A10" s="327"/>
      <c r="B10" s="63" t="s">
        <v>151</v>
      </c>
      <c r="C10" s="256">
        <v>636258.5</v>
      </c>
      <c r="D10" s="89"/>
      <c r="E10" s="65" t="s">
        <v>65</v>
      </c>
      <c r="F10" s="63" t="s">
        <v>29</v>
      </c>
      <c r="G10" s="63" t="s">
        <v>34</v>
      </c>
      <c r="H10" s="63" t="s">
        <v>67</v>
      </c>
      <c r="I10" s="229">
        <v>196756.92</v>
      </c>
      <c r="J10" s="329"/>
    </row>
    <row r="11" spans="1:10">
      <c r="A11" s="327"/>
      <c r="B11" s="63" t="s">
        <v>12</v>
      </c>
      <c r="C11" s="256">
        <v>180412</v>
      </c>
      <c r="D11" s="89"/>
      <c r="E11" s="62" t="s">
        <v>66</v>
      </c>
      <c r="F11" s="63"/>
      <c r="G11" s="63" t="s">
        <v>35</v>
      </c>
      <c r="H11" s="63" t="s">
        <v>119</v>
      </c>
      <c r="I11" s="229">
        <v>59676.93</v>
      </c>
      <c r="J11" s="329"/>
    </row>
    <row r="12" spans="1:10">
      <c r="A12" s="327"/>
      <c r="B12" s="63" t="s">
        <v>152</v>
      </c>
      <c r="C12" s="256">
        <v>106702.32</v>
      </c>
      <c r="D12" s="89"/>
      <c r="E12" s="69"/>
      <c r="F12" s="63"/>
      <c r="G12" s="63" t="s">
        <v>36</v>
      </c>
      <c r="H12" s="63" t="s">
        <v>120</v>
      </c>
      <c r="I12" s="229">
        <v>66399.509999999995</v>
      </c>
      <c r="J12" s="329"/>
    </row>
    <row r="13" spans="1:10">
      <c r="A13" s="327"/>
      <c r="B13" s="63" t="s">
        <v>129</v>
      </c>
      <c r="C13" s="256">
        <v>4224</v>
      </c>
      <c r="D13" s="89"/>
      <c r="E13" s="69"/>
      <c r="F13" s="63"/>
      <c r="G13" s="63" t="s">
        <v>37</v>
      </c>
      <c r="H13" s="63" t="s">
        <v>121</v>
      </c>
      <c r="I13" s="229">
        <v>755561.81</v>
      </c>
      <c r="J13" s="329"/>
    </row>
    <row r="14" spans="1:10" ht="13.5" thickBot="1">
      <c r="A14" s="327"/>
      <c r="B14" s="215" t="s">
        <v>14</v>
      </c>
      <c r="C14" s="256">
        <v>40050.620000000003</v>
      </c>
      <c r="D14" s="84"/>
      <c r="E14" s="69"/>
      <c r="F14" s="215"/>
      <c r="G14" s="215" t="s">
        <v>38</v>
      </c>
      <c r="H14" s="215" t="s">
        <v>122</v>
      </c>
      <c r="I14" s="234">
        <v>544544.76</v>
      </c>
      <c r="J14" s="330"/>
    </row>
    <row r="15" spans="1:10" ht="14.25" thickTop="1" thickBot="1">
      <c r="A15" s="327"/>
      <c r="B15" s="75" t="s">
        <v>15</v>
      </c>
      <c r="C15" s="259">
        <f>SUM(C6:C14)</f>
        <v>20556294.41</v>
      </c>
      <c r="D15" s="82">
        <f>C15</f>
        <v>20556294.41</v>
      </c>
      <c r="E15" s="69"/>
      <c r="F15" s="63"/>
      <c r="G15" s="63"/>
      <c r="H15" s="63"/>
      <c r="I15" s="229"/>
      <c r="J15" s="328">
        <f>SUM(I16:I17)</f>
        <v>985283.44000000006</v>
      </c>
    </row>
    <row r="16" spans="1:10" ht="13.5" thickTop="1">
      <c r="A16" s="327" t="s">
        <v>16</v>
      </c>
      <c r="B16" s="216" t="s">
        <v>17</v>
      </c>
      <c r="C16" s="260">
        <v>38963995.840000004</v>
      </c>
      <c r="D16" s="261"/>
      <c r="E16" s="65" t="s">
        <v>72</v>
      </c>
      <c r="F16" s="63" t="s">
        <v>29</v>
      </c>
      <c r="G16" s="63" t="s">
        <v>39</v>
      </c>
      <c r="H16" s="63" t="s">
        <v>74</v>
      </c>
      <c r="I16" s="229">
        <v>185986.67</v>
      </c>
      <c r="J16" s="329"/>
    </row>
    <row r="17" spans="1:11" ht="13.5" thickBot="1">
      <c r="A17" s="327"/>
      <c r="B17" s="63" t="s">
        <v>10</v>
      </c>
      <c r="C17" s="256">
        <v>434792.04</v>
      </c>
      <c r="D17" s="89"/>
      <c r="E17" s="62" t="s">
        <v>114</v>
      </c>
      <c r="F17" s="215"/>
      <c r="G17" s="215" t="s">
        <v>40</v>
      </c>
      <c r="H17" s="215" t="s">
        <v>76</v>
      </c>
      <c r="I17" s="234">
        <v>799296.77</v>
      </c>
      <c r="J17" s="330"/>
    </row>
    <row r="18" spans="1:11" ht="14.25" thickTop="1" thickBot="1">
      <c r="A18" s="327"/>
      <c r="B18" s="215" t="s">
        <v>14</v>
      </c>
      <c r="C18" s="262">
        <v>78268.350000000006</v>
      </c>
      <c r="D18" s="84"/>
      <c r="E18" s="69"/>
      <c r="F18" s="63"/>
      <c r="G18" s="63"/>
      <c r="H18" s="63"/>
      <c r="I18" s="229"/>
      <c r="J18" s="328">
        <f>SUM(I19:I20)</f>
        <v>4585907.88</v>
      </c>
    </row>
    <row r="19" spans="1:11" ht="14.25" thickTop="1" thickBot="1">
      <c r="A19" s="327"/>
      <c r="B19" s="81" t="s">
        <v>18</v>
      </c>
      <c r="C19" s="262">
        <f>SUM(C16:C18)</f>
        <v>39477056.230000004</v>
      </c>
      <c r="D19" s="84">
        <f>C19</f>
        <v>39477056.230000004</v>
      </c>
      <c r="E19" s="65" t="s">
        <v>115</v>
      </c>
      <c r="F19" s="63" t="s">
        <v>29</v>
      </c>
      <c r="G19" s="63" t="s">
        <v>39</v>
      </c>
      <c r="H19" s="63" t="s">
        <v>117</v>
      </c>
      <c r="I19" s="229">
        <v>3412808.94</v>
      </c>
      <c r="J19" s="329"/>
    </row>
    <row r="20" spans="1:11" ht="14.25" thickTop="1" thickBot="1">
      <c r="A20" s="67"/>
      <c r="B20" s="75" t="s">
        <v>23</v>
      </c>
      <c r="C20" s="259"/>
      <c r="D20" s="82">
        <f>D15+D19</f>
        <v>60033350.640000001</v>
      </c>
      <c r="E20" s="62" t="s">
        <v>116</v>
      </c>
      <c r="F20" s="215"/>
      <c r="G20" s="215" t="s">
        <v>40</v>
      </c>
      <c r="H20" s="215" t="s">
        <v>153</v>
      </c>
      <c r="I20" s="234">
        <v>1173098.94</v>
      </c>
      <c r="J20" s="330"/>
    </row>
    <row r="21" spans="1:11" ht="13.5" thickTop="1">
      <c r="A21" s="62" t="s">
        <v>19</v>
      </c>
      <c r="B21" s="216" t="s">
        <v>22</v>
      </c>
      <c r="C21" s="260"/>
      <c r="D21" s="261"/>
      <c r="E21" s="62"/>
      <c r="F21" s="63"/>
      <c r="G21" s="63"/>
      <c r="H21" s="63"/>
      <c r="I21" s="229"/>
      <c r="J21" s="328">
        <f>SUM(I22:I28)</f>
        <v>5013911.9799999995</v>
      </c>
    </row>
    <row r="22" spans="1:11" ht="13.5" thickBot="1">
      <c r="A22" s="69" t="s">
        <v>20</v>
      </c>
      <c r="B22" s="215" t="s">
        <v>21</v>
      </c>
      <c r="C22" s="262">
        <v>86125.46</v>
      </c>
      <c r="D22" s="84"/>
      <c r="E22" s="65" t="s">
        <v>82</v>
      </c>
      <c r="F22" s="63" t="s">
        <v>29</v>
      </c>
      <c r="G22" s="63" t="s">
        <v>41</v>
      </c>
      <c r="H22" s="63" t="s">
        <v>74</v>
      </c>
      <c r="I22" s="229">
        <v>926608.87</v>
      </c>
      <c r="J22" s="329"/>
    </row>
    <row r="23" spans="1:11" ht="14.25" thickTop="1" thickBot="1">
      <c r="A23" s="69"/>
      <c r="B23" s="75" t="s">
        <v>24</v>
      </c>
      <c r="C23" s="259">
        <f>C22</f>
        <v>86125.46</v>
      </c>
      <c r="D23" s="82">
        <f>C23</f>
        <v>86125.46</v>
      </c>
      <c r="E23" s="62" t="s">
        <v>102</v>
      </c>
      <c r="F23" s="63"/>
      <c r="G23" s="63" t="s">
        <v>42</v>
      </c>
      <c r="H23" s="63" t="s">
        <v>76</v>
      </c>
      <c r="I23" s="229">
        <v>361537.25</v>
      </c>
      <c r="J23" s="329"/>
    </row>
    <row r="24" spans="1:11" ht="13.5" thickTop="1">
      <c r="A24" s="69"/>
      <c r="B24" s="63"/>
      <c r="C24" s="121"/>
      <c r="D24" s="89"/>
      <c r="E24" s="91" t="s">
        <v>101</v>
      </c>
      <c r="F24" s="63"/>
      <c r="G24" s="63" t="s">
        <v>43</v>
      </c>
      <c r="H24" s="63" t="s">
        <v>77</v>
      </c>
      <c r="I24" s="229">
        <v>3147483.4</v>
      </c>
      <c r="J24" s="329"/>
    </row>
    <row r="25" spans="1:11">
      <c r="A25" s="69"/>
      <c r="B25" s="63"/>
      <c r="C25" s="121"/>
      <c r="D25" s="89"/>
      <c r="E25" s="69"/>
      <c r="F25" s="63"/>
      <c r="G25" s="63" t="s">
        <v>44</v>
      </c>
      <c r="H25" s="63" t="s">
        <v>78</v>
      </c>
      <c r="I25" s="229">
        <v>121058.99</v>
      </c>
      <c r="J25" s="329"/>
      <c r="K25" s="73"/>
    </row>
    <row r="26" spans="1:11">
      <c r="A26" s="69"/>
      <c r="B26" s="63"/>
      <c r="C26" s="121"/>
      <c r="D26" s="89"/>
      <c r="E26" s="69"/>
      <c r="F26" s="63"/>
      <c r="G26" s="63" t="s">
        <v>45</v>
      </c>
      <c r="H26" s="63" t="s">
        <v>79</v>
      </c>
      <c r="I26" s="229">
        <v>61366.1</v>
      </c>
      <c r="J26" s="329"/>
    </row>
    <row r="27" spans="1:11">
      <c r="A27" s="69"/>
      <c r="B27" s="63"/>
      <c r="C27" s="121"/>
      <c r="D27" s="89"/>
      <c r="E27" s="69"/>
      <c r="F27" s="63"/>
      <c r="G27" s="63" t="s">
        <v>46</v>
      </c>
      <c r="H27" s="63" t="s">
        <v>80</v>
      </c>
      <c r="I27" s="229">
        <v>268389.76000000001</v>
      </c>
      <c r="J27" s="329"/>
    </row>
    <row r="28" spans="1:11" ht="13.5" thickBot="1">
      <c r="A28" s="69"/>
      <c r="B28" s="63"/>
      <c r="C28" s="121"/>
      <c r="D28" s="89"/>
      <c r="E28" s="69"/>
      <c r="F28" s="215"/>
      <c r="G28" s="215" t="s">
        <v>47</v>
      </c>
      <c r="H28" s="215" t="s">
        <v>81</v>
      </c>
      <c r="I28" s="234">
        <v>127467.61</v>
      </c>
      <c r="J28" s="330"/>
    </row>
    <row r="29" spans="1:11" ht="13.5" thickTop="1">
      <c r="A29" s="69"/>
      <c r="B29" s="63"/>
      <c r="C29" s="121"/>
      <c r="D29" s="89"/>
      <c r="E29" s="69"/>
      <c r="F29" s="63"/>
      <c r="G29" s="63"/>
      <c r="H29" s="63"/>
      <c r="I29" s="229"/>
      <c r="J29" s="328">
        <f>SUM(I30:I35)</f>
        <v>12418874</v>
      </c>
    </row>
    <row r="30" spans="1:11">
      <c r="A30" s="69"/>
      <c r="B30" s="63"/>
      <c r="C30" s="121"/>
      <c r="D30" s="89"/>
      <c r="E30" s="65" t="s">
        <v>83</v>
      </c>
      <c r="F30" s="63" t="s">
        <v>29</v>
      </c>
      <c r="G30" s="63" t="s">
        <v>48</v>
      </c>
      <c r="H30" s="63" t="s">
        <v>74</v>
      </c>
      <c r="I30" s="229">
        <v>493063.9</v>
      </c>
      <c r="J30" s="329"/>
    </row>
    <row r="31" spans="1:11">
      <c r="A31" s="69"/>
      <c r="B31" s="63"/>
      <c r="C31" s="121"/>
      <c r="D31" s="89"/>
      <c r="E31" s="62" t="s">
        <v>84</v>
      </c>
      <c r="F31" s="63"/>
      <c r="G31" s="63" t="s">
        <v>49</v>
      </c>
      <c r="H31" s="63" t="s">
        <v>76</v>
      </c>
      <c r="I31" s="229">
        <v>205480.63</v>
      </c>
      <c r="J31" s="329"/>
    </row>
    <row r="32" spans="1:11">
      <c r="A32" s="69"/>
      <c r="B32" s="63"/>
      <c r="C32" s="121"/>
      <c r="D32" s="89"/>
      <c r="E32" s="69"/>
      <c r="F32" s="63"/>
      <c r="G32" s="63" t="s">
        <v>50</v>
      </c>
      <c r="H32" s="63" t="s">
        <v>85</v>
      </c>
      <c r="I32" s="229">
        <v>1534011.91</v>
      </c>
      <c r="J32" s="329"/>
    </row>
    <row r="33" spans="1:11">
      <c r="A33" s="69"/>
      <c r="B33" s="63"/>
      <c r="C33" s="121"/>
      <c r="D33" s="89"/>
      <c r="E33" s="69"/>
      <c r="F33" s="63"/>
      <c r="G33" s="63" t="s">
        <v>51</v>
      </c>
      <c r="H33" s="63" t="s">
        <v>86</v>
      </c>
      <c r="I33" s="229">
        <v>5548141.29</v>
      </c>
      <c r="J33" s="329"/>
    </row>
    <row r="34" spans="1:11">
      <c r="A34" s="69"/>
      <c r="B34" s="63"/>
      <c r="C34" s="121"/>
      <c r="D34" s="89"/>
      <c r="E34" s="69"/>
      <c r="F34" s="63"/>
      <c r="G34" s="63" t="s">
        <v>52</v>
      </c>
      <c r="H34" s="63" t="s">
        <v>87</v>
      </c>
      <c r="I34" s="229">
        <v>4638176.2699999996</v>
      </c>
      <c r="J34" s="329"/>
    </row>
    <row r="35" spans="1:11" ht="13.5" thickBot="1">
      <c r="A35" s="69"/>
      <c r="B35" s="63"/>
      <c r="C35" s="121"/>
      <c r="D35" s="89"/>
      <c r="E35" s="69"/>
      <c r="F35" s="215"/>
      <c r="G35" s="215" t="s">
        <v>53</v>
      </c>
      <c r="H35" s="215" t="s">
        <v>88</v>
      </c>
      <c r="I35" s="234"/>
      <c r="J35" s="330"/>
    </row>
    <row r="36" spans="1:11" ht="13.5" thickTop="1">
      <c r="A36" s="69"/>
      <c r="B36" s="63"/>
      <c r="C36" s="121"/>
      <c r="D36" s="89"/>
      <c r="E36" s="69"/>
      <c r="F36" s="63"/>
      <c r="G36" s="63"/>
      <c r="H36" s="63"/>
      <c r="I36" s="229"/>
      <c r="J36" s="328">
        <f>770400.15</f>
        <v>770400.15</v>
      </c>
    </row>
    <row r="37" spans="1:11" ht="12.75" customHeight="1">
      <c r="A37" s="69"/>
      <c r="B37" s="63"/>
      <c r="C37" s="121"/>
      <c r="D37" s="89"/>
      <c r="E37" s="65" t="s">
        <v>89</v>
      </c>
      <c r="F37" s="63" t="s">
        <v>29</v>
      </c>
      <c r="G37" s="63" t="s">
        <v>54</v>
      </c>
      <c r="H37" s="63" t="s">
        <v>90</v>
      </c>
      <c r="I37" s="229">
        <v>64431.54</v>
      </c>
      <c r="J37" s="325"/>
    </row>
    <row r="38" spans="1:11" ht="12.75" customHeight="1">
      <c r="A38" s="69"/>
      <c r="B38" s="63"/>
      <c r="C38" s="121"/>
      <c r="D38" s="89"/>
      <c r="E38" s="62" t="s">
        <v>1</v>
      </c>
      <c r="F38" s="63"/>
      <c r="G38" s="63" t="s">
        <v>55</v>
      </c>
      <c r="H38" s="63" t="s">
        <v>91</v>
      </c>
      <c r="I38" s="229">
        <v>13455.3</v>
      </c>
      <c r="J38" s="325"/>
      <c r="K38" s="73"/>
    </row>
    <row r="39" spans="1:11" ht="12.75" customHeight="1">
      <c r="A39" s="69"/>
      <c r="B39" s="63"/>
      <c r="C39" s="121"/>
      <c r="D39" s="89"/>
      <c r="E39" s="69"/>
      <c r="F39" s="63"/>
      <c r="G39" s="63" t="s">
        <v>56</v>
      </c>
      <c r="H39" s="63" t="s">
        <v>92</v>
      </c>
      <c r="I39" s="229">
        <v>188300.56</v>
      </c>
      <c r="J39" s="325"/>
    </row>
    <row r="40" spans="1:11" ht="12.75" customHeight="1">
      <c r="A40" s="69"/>
      <c r="B40" s="63"/>
      <c r="C40" s="121"/>
      <c r="D40" s="89"/>
      <c r="E40" s="69"/>
      <c r="F40" s="63"/>
      <c r="G40" s="63" t="s">
        <v>57</v>
      </c>
      <c r="H40" s="63" t="s">
        <v>93</v>
      </c>
      <c r="I40" s="229">
        <v>196840.83</v>
      </c>
      <c r="J40" s="325"/>
    </row>
    <row r="41" spans="1:11" ht="12.75" customHeight="1">
      <c r="A41" s="69"/>
      <c r="B41" s="63"/>
      <c r="C41" s="121"/>
      <c r="D41" s="89"/>
      <c r="E41" s="69"/>
      <c r="F41" s="63"/>
      <c r="G41" s="63" t="s">
        <v>58</v>
      </c>
      <c r="H41" s="63" t="s">
        <v>94</v>
      </c>
      <c r="I41" s="229">
        <v>22201.81</v>
      </c>
      <c r="J41" s="325"/>
    </row>
    <row r="42" spans="1:11" ht="12.75" customHeight="1">
      <c r="A42" s="69"/>
      <c r="B42" s="63"/>
      <c r="C42" s="121"/>
      <c r="D42" s="89"/>
      <c r="E42" s="69"/>
      <c r="F42" s="63"/>
      <c r="G42" s="63" t="s">
        <v>59</v>
      </c>
      <c r="H42" s="63" t="s">
        <v>95</v>
      </c>
      <c r="I42" s="229">
        <v>29076.799999999999</v>
      </c>
      <c r="J42" s="325"/>
    </row>
    <row r="43" spans="1:11" ht="12.75" customHeight="1">
      <c r="A43" s="69"/>
      <c r="B43" s="63"/>
      <c r="C43" s="121"/>
      <c r="D43" s="89"/>
      <c r="E43" s="69"/>
      <c r="F43" s="63"/>
      <c r="G43" s="63" t="s">
        <v>60</v>
      </c>
      <c r="H43" s="63" t="s">
        <v>76</v>
      </c>
      <c r="I43" s="229">
        <v>133043.06</v>
      </c>
      <c r="J43" s="325"/>
    </row>
    <row r="44" spans="1:11" ht="13.5" customHeight="1" thickBot="1">
      <c r="A44" s="69"/>
      <c r="B44" s="63"/>
      <c r="C44" s="121"/>
      <c r="D44" s="89"/>
      <c r="E44" s="69"/>
      <c r="F44" s="215"/>
      <c r="G44" s="215" t="s">
        <v>154</v>
      </c>
      <c r="H44" s="215" t="s">
        <v>155</v>
      </c>
      <c r="I44" s="234">
        <v>123050.24000000001</v>
      </c>
      <c r="J44" s="326"/>
    </row>
    <row r="45" spans="1:11" ht="13.5" thickTop="1">
      <c r="A45" s="69"/>
      <c r="B45" s="63"/>
      <c r="C45" s="121"/>
      <c r="D45" s="89"/>
      <c r="E45" s="69"/>
      <c r="F45" s="63"/>
      <c r="G45" s="63"/>
      <c r="H45" s="134" t="s">
        <v>2</v>
      </c>
      <c r="I45" s="229"/>
      <c r="J45" s="89">
        <f>SUM(J5:J43)</f>
        <v>31690630.119999997</v>
      </c>
    </row>
    <row r="46" spans="1:11" ht="13.5" thickBot="1">
      <c r="A46" s="69"/>
      <c r="B46" s="63"/>
      <c r="C46" s="121"/>
      <c r="D46" s="89"/>
      <c r="E46" s="69"/>
      <c r="F46" s="63"/>
      <c r="G46" s="63"/>
      <c r="H46" s="264" t="s">
        <v>96</v>
      </c>
      <c r="I46" s="234"/>
      <c r="J46" s="84">
        <f>D47-J45</f>
        <v>28428845.980000004</v>
      </c>
    </row>
    <row r="47" spans="1:11" ht="14.25" thickTop="1" thickBot="1">
      <c r="A47" s="147"/>
      <c r="B47" s="265" t="s">
        <v>98</v>
      </c>
      <c r="C47" s="149"/>
      <c r="D47" s="190">
        <f>D20+D23</f>
        <v>60119476.100000001</v>
      </c>
      <c r="E47" s="147"/>
      <c r="F47" s="148"/>
      <c r="G47" s="148"/>
      <c r="H47" s="265" t="s">
        <v>97</v>
      </c>
      <c r="I47" s="245"/>
      <c r="J47" s="190">
        <f>J45+J46</f>
        <v>60119476.100000001</v>
      </c>
    </row>
    <row r="48" spans="1:11">
      <c r="B48" s="267"/>
      <c r="C48" s="122"/>
    </row>
  </sheetData>
  <mergeCells count="14">
    <mergeCell ref="J18:J20"/>
    <mergeCell ref="J21:J28"/>
    <mergeCell ref="J29:J35"/>
    <mergeCell ref="A6:A15"/>
    <mergeCell ref="A1:J1"/>
    <mergeCell ref="E3:J3"/>
    <mergeCell ref="A4:D4"/>
    <mergeCell ref="E4:J4"/>
    <mergeCell ref="A2:J2"/>
    <mergeCell ref="J36:J44"/>
    <mergeCell ref="J7:J8"/>
    <mergeCell ref="A16:A19"/>
    <mergeCell ref="J15:J17"/>
    <mergeCell ref="J9:J14"/>
  </mergeCells>
  <phoneticPr fontId="0" type="noConversion"/>
  <pageMargins left="0.19685039370078741" right="0.19685039370078741" top="0.19685039370078741" bottom="0.19685039370078741" header="0" footer="0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1856</vt:lpstr>
      <vt:lpstr>1857</vt:lpstr>
      <vt:lpstr>1858</vt:lpstr>
      <vt:lpstr>1859_ALI</vt:lpstr>
      <vt:lpstr>1859_ZGZ</vt:lpstr>
      <vt:lpstr>1860_ALI</vt:lpstr>
      <vt:lpstr>1860_ZGZ</vt:lpstr>
      <vt:lpstr>1860_CR</vt:lpstr>
      <vt:lpstr>1861_ALI</vt:lpstr>
      <vt:lpstr>1861_ZGZ</vt:lpstr>
      <vt:lpstr>1861_CR</vt:lpstr>
      <vt:lpstr>1862_ALI</vt:lpstr>
      <vt:lpstr>1862_ZGZ</vt:lpstr>
      <vt:lpstr>1862_CR+CDB</vt:lpstr>
      <vt:lpstr>1863_ALI+TLD</vt:lpstr>
      <vt:lpstr>1863_ZGZ</vt:lpstr>
      <vt:lpstr>1863_CR+CDB</vt:lpstr>
      <vt:lpstr>1863_CTG</vt:lpstr>
      <vt:lpstr>1864</vt:lpstr>
      <vt:lpstr>1865</vt:lpstr>
      <vt:lpstr>1866</vt:lpstr>
      <vt:lpstr>1867</vt:lpstr>
      <vt:lpstr>1868</vt:lpstr>
      <vt:lpstr>1869</vt:lpstr>
      <vt:lpstr>1870</vt:lpstr>
      <vt:lpstr>1871</vt:lpstr>
      <vt:lpstr>1872</vt:lpstr>
      <vt:lpstr>1873</vt:lpstr>
      <vt:lpstr>1874</vt:lpstr>
      <vt:lpstr>Errores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</dc:creator>
  <cp:lastModifiedBy>Admin</cp:lastModifiedBy>
  <cp:lastPrinted>2011-05-19T03:25:43Z</cp:lastPrinted>
  <dcterms:created xsi:type="dcterms:W3CDTF">2011-04-26T16:26:47Z</dcterms:created>
  <dcterms:modified xsi:type="dcterms:W3CDTF">2015-02-03T18:17:30Z</dcterms:modified>
</cp:coreProperties>
</file>